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centraled.sharepoint.com/sites/E-RateCentral/Shared Documents/E-Rate Clients/Northumberland Pub Library_VA_126447/2027-28/470/C2-27_Northumberland PL_470 (CAT 2)_270002413/Drafts and Working Docs/"/>
    </mc:Choice>
  </mc:AlternateContent>
  <xr:revisionPtr revIDLastSave="0" documentId="8_{D0D5C238-FE2F-40FA-85CA-90AA5EFE19FB}" xr6:coauthVersionLast="47" xr6:coauthVersionMax="47" xr10:uidLastSave="{00000000-0000-0000-0000-000000000000}"/>
  <bookViews>
    <workbookView xWindow="-28920" yWindow="-120" windowWidth="29040" windowHeight="15720" xr2:uid="{00F29A6B-81B1-402E-9968-0DF957B24888}"/>
  </bookViews>
  <sheets>
    <sheet name="Pricing Attachment" sheetId="1" r:id="rId1"/>
  </sheets>
  <externalReferences>
    <externalReference r:id="rId2"/>
  </externalReferences>
  <definedNames>
    <definedName name="install">#REF!</definedName>
    <definedName name="Should_installation_charges_be_included_in_quote?">#REF!</definedName>
    <definedName name="Type_of_Equipment">#REF!</definedName>
    <definedName name="ven_install">#REF!</definedName>
    <definedName name="Vendor_Install">#REF!</definedName>
    <definedName name="Vendor_Installation_Requested?">#REF!</definedName>
    <definedName name="Yes_or_no?">#REF!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24" i="1" l="1" a="1"/>
  <c r="A24" i="1" s="1"/>
  <c r="B24" i="1" a="1"/>
  <c r="B24" i="1" s="1"/>
  <c r="C24" i="1" s="1"/>
  <c r="D24" i="1" a="1"/>
  <c r="D24" i="1"/>
  <c r="E24" i="1" a="1"/>
  <c r="E24" i="1" s="1"/>
  <c r="F24" i="1" a="1"/>
  <c r="F24" i="1" s="1"/>
  <c r="G24" i="1" a="1"/>
  <c r="G24" i="1"/>
  <c r="O24" i="1"/>
  <c r="N24" i="1" s="1"/>
  <c r="P24" i="1" s="1"/>
  <c r="R24" i="1"/>
  <c r="T24" i="1"/>
  <c r="A25" i="1" a="1"/>
  <c r="A25" i="1" s="1"/>
  <c r="B25" i="1" a="1"/>
  <c r="B25" i="1" s="1"/>
  <c r="C25" i="1" s="1"/>
  <c r="D25" i="1" a="1"/>
  <c r="D25" i="1" s="1"/>
  <c r="E25" i="1" a="1"/>
  <c r="E25" i="1"/>
  <c r="F25" i="1" a="1"/>
  <c r="F25" i="1"/>
  <c r="G25" i="1" a="1"/>
  <c r="G25" i="1"/>
  <c r="O25" i="1"/>
  <c r="N25" i="1" s="1"/>
  <c r="P25" i="1" s="1"/>
  <c r="R25" i="1"/>
  <c r="Q25" i="1" s="1"/>
  <c r="T25" i="1"/>
  <c r="A26" i="1" a="1"/>
  <c r="A26" i="1"/>
  <c r="B26" i="1" a="1"/>
  <c r="B26" i="1"/>
  <c r="C26" i="1" s="1"/>
  <c r="D26" i="1" a="1"/>
  <c r="D26" i="1" s="1"/>
  <c r="E26" i="1" a="1"/>
  <c r="E26" i="1"/>
  <c r="F26" i="1" a="1"/>
  <c r="F26" i="1"/>
  <c r="G26" i="1" a="1"/>
  <c r="G26" i="1"/>
  <c r="N26" i="1"/>
  <c r="P26" i="1" s="1"/>
  <c r="O26" i="1"/>
  <c r="R26" i="1"/>
  <c r="T26" i="1"/>
  <c r="A27" i="1" a="1"/>
  <c r="A27" i="1"/>
  <c r="B27" i="1" a="1"/>
  <c r="B27" i="1" s="1"/>
  <c r="C27" i="1" s="1"/>
  <c r="D27" i="1" a="1"/>
  <c r="D27" i="1"/>
  <c r="E27" i="1" a="1"/>
  <c r="E27" i="1" s="1"/>
  <c r="F27" i="1" a="1"/>
  <c r="F27" i="1" s="1"/>
  <c r="G27" i="1" a="1"/>
  <c r="G27" i="1"/>
  <c r="O27" i="1"/>
  <c r="N27" i="1" s="1"/>
  <c r="P27" i="1" s="1"/>
  <c r="Q27" i="1" s="1"/>
  <c r="R27" i="1"/>
  <c r="T27" i="1"/>
  <c r="A28" i="1" a="1"/>
  <c r="A28" i="1"/>
  <c r="B28" i="1" a="1"/>
  <c r="B28" i="1"/>
  <c r="C28" i="1"/>
  <c r="D28" i="1" a="1"/>
  <c r="D28" i="1" s="1"/>
  <c r="E28" i="1" a="1"/>
  <c r="E28" i="1"/>
  <c r="F28" i="1" a="1"/>
  <c r="F28" i="1" s="1"/>
  <c r="G28" i="1" a="1"/>
  <c r="G28" i="1" s="1"/>
  <c r="O28" i="1"/>
  <c r="N28" i="1" s="1"/>
  <c r="P28" i="1" s="1"/>
  <c r="R28" i="1"/>
  <c r="Q28" i="1" s="1"/>
  <c r="T28" i="1"/>
  <c r="A29" i="1" a="1"/>
  <c r="A29" i="1" s="1"/>
  <c r="B29" i="1" a="1"/>
  <c r="B29" i="1" s="1"/>
  <c r="C29" i="1" s="1"/>
  <c r="D29" i="1" a="1"/>
  <c r="D29" i="1"/>
  <c r="E29" i="1" a="1"/>
  <c r="E29" i="1" s="1"/>
  <c r="F29" i="1" a="1"/>
  <c r="F29" i="1"/>
  <c r="G29" i="1" a="1"/>
  <c r="G29" i="1"/>
  <c r="N29" i="1"/>
  <c r="P29" i="1" s="1"/>
  <c r="O29" i="1"/>
  <c r="R29" i="1"/>
  <c r="Q29" i="1" s="1"/>
  <c r="T29" i="1"/>
  <c r="A30" i="1" a="1"/>
  <c r="A30" i="1"/>
  <c r="B30" i="1" a="1"/>
  <c r="B30" i="1"/>
  <c r="C30" i="1" s="1"/>
  <c r="D30" i="1" a="1"/>
  <c r="D30" i="1" s="1"/>
  <c r="E30" i="1" a="1"/>
  <c r="E30" i="1"/>
  <c r="F30" i="1" a="1"/>
  <c r="F30" i="1"/>
  <c r="G30" i="1" a="1"/>
  <c r="G30" i="1" s="1"/>
  <c r="O30" i="1"/>
  <c r="N30" i="1" s="1"/>
  <c r="P30" i="1" s="1"/>
  <c r="Q30" i="1" s="1"/>
  <c r="R30" i="1"/>
  <c r="T30" i="1"/>
  <c r="A31" i="1" a="1"/>
  <c r="A31" i="1"/>
  <c r="B31" i="1" a="1"/>
  <c r="B31" i="1" s="1"/>
  <c r="C31" i="1" s="1"/>
  <c r="D31" i="1" a="1"/>
  <c r="D31" i="1"/>
  <c r="E31" i="1" a="1"/>
  <c r="E31" i="1"/>
  <c r="F31" i="1" a="1"/>
  <c r="F31" i="1"/>
  <c r="G31" i="1" a="1"/>
  <c r="G31" i="1"/>
  <c r="N31" i="1"/>
  <c r="P31" i="1" s="1"/>
  <c r="O31" i="1"/>
  <c r="R31" i="1"/>
  <c r="T31" i="1"/>
  <c r="A32" i="1" a="1"/>
  <c r="A32" i="1" s="1"/>
  <c r="B32" i="1" a="1"/>
  <c r="B32" i="1" s="1"/>
  <c r="C32" i="1" s="1"/>
  <c r="D32" i="1" a="1"/>
  <c r="D32" i="1" s="1"/>
  <c r="E32" i="1" a="1"/>
  <c r="E32" i="1"/>
  <c r="F32" i="1" a="1"/>
  <c r="F32" i="1" s="1"/>
  <c r="G32" i="1" a="1"/>
  <c r="G32" i="1" s="1"/>
  <c r="O32" i="1"/>
  <c r="N32" i="1" s="1"/>
  <c r="P32" i="1" s="1"/>
  <c r="Q32" i="1" s="1"/>
  <c r="R32" i="1"/>
  <c r="T32" i="1"/>
  <c r="A33" i="1" a="1"/>
  <c r="A33" i="1"/>
  <c r="B33" i="1" a="1"/>
  <c r="B33" i="1" s="1"/>
  <c r="C33" i="1" s="1"/>
  <c r="D33" i="1" a="1"/>
  <c r="D33" i="1" s="1"/>
  <c r="E33" i="1" a="1"/>
  <c r="E33" i="1"/>
  <c r="F33" i="1" a="1"/>
  <c r="F33" i="1"/>
  <c r="G33" i="1" a="1"/>
  <c r="G33" i="1"/>
  <c r="O33" i="1"/>
  <c r="N33" i="1" s="1"/>
  <c r="P33" i="1" s="1"/>
  <c r="R33" i="1"/>
  <c r="T33" i="1"/>
  <c r="A34" i="1" a="1"/>
  <c r="A34" i="1" s="1"/>
  <c r="B34" i="1" a="1"/>
  <c r="B34" i="1"/>
  <c r="C34" i="1"/>
  <c r="D34" i="1" a="1"/>
  <c r="D34" i="1" s="1"/>
  <c r="E34" i="1" a="1"/>
  <c r="E34" i="1" s="1"/>
  <c r="F34" i="1" a="1"/>
  <c r="F34" i="1"/>
  <c r="G34" i="1" a="1"/>
  <c r="G34" i="1" s="1"/>
  <c r="O34" i="1"/>
  <c r="N34" i="1" s="1"/>
  <c r="P34" i="1" s="1"/>
  <c r="R34" i="1"/>
  <c r="T34" i="1"/>
  <c r="A35" i="1" a="1"/>
  <c r="A35" i="1"/>
  <c r="B35" i="1" a="1"/>
  <c r="B35" i="1"/>
  <c r="C35" i="1" s="1"/>
  <c r="D35" i="1" a="1"/>
  <c r="D35" i="1"/>
  <c r="E35" i="1" a="1"/>
  <c r="E35" i="1"/>
  <c r="F35" i="1" a="1"/>
  <c r="F35" i="1" s="1"/>
  <c r="G35" i="1" a="1"/>
  <c r="G35" i="1"/>
  <c r="O35" i="1"/>
  <c r="N35" i="1" s="1"/>
  <c r="P35" i="1" s="1"/>
  <c r="R35" i="1"/>
  <c r="Q35" i="1" s="1"/>
  <c r="T35" i="1"/>
  <c r="A36" i="1" a="1"/>
  <c r="A36" i="1"/>
  <c r="B36" i="1" a="1"/>
  <c r="B36" i="1"/>
  <c r="C36" i="1"/>
  <c r="D36" i="1" a="1"/>
  <c r="D36" i="1"/>
  <c r="E36" i="1" a="1"/>
  <c r="E36" i="1" s="1"/>
  <c r="F36" i="1" a="1"/>
  <c r="F36" i="1"/>
  <c r="G36" i="1" a="1"/>
  <c r="G36" i="1" s="1"/>
  <c r="N36" i="1"/>
  <c r="P36" i="1" s="1"/>
  <c r="O36" i="1"/>
  <c r="R36" i="1"/>
  <c r="Q36" i="1" s="1"/>
  <c r="T36" i="1"/>
  <c r="A37" i="1" a="1"/>
  <c r="A37" i="1"/>
  <c r="B37" i="1" a="1"/>
  <c r="B37" i="1" s="1"/>
  <c r="C37" i="1" s="1"/>
  <c r="D37" i="1" a="1"/>
  <c r="D37" i="1"/>
  <c r="E37" i="1" a="1"/>
  <c r="E37" i="1"/>
  <c r="F37" i="1" a="1"/>
  <c r="F37" i="1" s="1"/>
  <c r="G37" i="1" a="1"/>
  <c r="G37" i="1"/>
  <c r="O37" i="1"/>
  <c r="N37" i="1" s="1"/>
  <c r="P37" i="1" s="1"/>
  <c r="Q37" i="1" s="1"/>
  <c r="R37" i="1"/>
  <c r="T37" i="1"/>
  <c r="A38" i="1" a="1"/>
  <c r="A38" i="1"/>
  <c r="B38" i="1" a="1"/>
  <c r="B38" i="1"/>
  <c r="C38" i="1"/>
  <c r="D38" i="1" a="1"/>
  <c r="D38" i="1" s="1"/>
  <c r="E38" i="1" a="1"/>
  <c r="E38" i="1" s="1"/>
  <c r="F38" i="1" a="1"/>
  <c r="F38" i="1"/>
  <c r="G38" i="1" a="1"/>
  <c r="G38" i="1"/>
  <c r="N38" i="1"/>
  <c r="O38" i="1"/>
  <c r="P38" i="1"/>
  <c r="R38" i="1"/>
  <c r="Q38" i="1" s="1"/>
  <c r="T38" i="1"/>
  <c r="A39" i="1" a="1"/>
  <c r="A39" i="1" s="1"/>
  <c r="B39" i="1" a="1"/>
  <c r="B39" i="1"/>
  <c r="C39" i="1"/>
  <c r="D39" i="1" a="1"/>
  <c r="D39" i="1"/>
  <c r="E39" i="1" a="1"/>
  <c r="E39" i="1"/>
  <c r="F39" i="1" a="1"/>
  <c r="F39" i="1"/>
  <c r="G39" i="1" a="1"/>
  <c r="G39" i="1"/>
  <c r="O39" i="1"/>
  <c r="N39" i="1" s="1"/>
  <c r="P39" i="1" s="1"/>
  <c r="Q39" i="1" s="1"/>
  <c r="R39" i="1"/>
  <c r="T39" i="1"/>
  <c r="A40" i="1" a="1"/>
  <c r="A40" i="1"/>
  <c r="B40" i="1" a="1"/>
  <c r="B40" i="1" s="1"/>
  <c r="C40" i="1" s="1"/>
  <c r="D40" i="1" a="1"/>
  <c r="D40" i="1"/>
  <c r="E40" i="1" a="1"/>
  <c r="E40" i="1" s="1"/>
  <c r="F40" i="1" a="1"/>
  <c r="F40" i="1"/>
  <c r="G40" i="1" a="1"/>
  <c r="G40" i="1" s="1"/>
  <c r="N40" i="1"/>
  <c r="O40" i="1"/>
  <c r="P40" i="1"/>
  <c r="R40" i="1"/>
  <c r="Q40" i="1" s="1"/>
  <c r="T40" i="1"/>
  <c r="A41" i="1" a="1"/>
  <c r="A41" i="1" s="1"/>
  <c r="B41" i="1" a="1"/>
  <c r="B41" i="1"/>
  <c r="C41" i="1"/>
  <c r="D41" i="1" a="1"/>
  <c r="D41" i="1" s="1"/>
  <c r="E41" i="1" a="1"/>
  <c r="E41" i="1"/>
  <c r="F41" i="1" a="1"/>
  <c r="F41" i="1"/>
  <c r="G41" i="1" a="1"/>
  <c r="G41" i="1"/>
  <c r="O41" i="1"/>
  <c r="N41" i="1" s="1"/>
  <c r="P41" i="1" s="1"/>
  <c r="Q41" i="1" s="1"/>
  <c r="R41" i="1"/>
  <c r="T41" i="1"/>
  <c r="A42" i="1" a="1"/>
  <c r="A42" i="1"/>
  <c r="B42" i="1" a="1"/>
  <c r="B42" i="1" s="1"/>
  <c r="C42" i="1" s="1"/>
  <c r="D42" i="1" a="1"/>
  <c r="D42" i="1"/>
  <c r="E42" i="1" a="1"/>
  <c r="E42" i="1" s="1"/>
  <c r="F42" i="1" a="1"/>
  <c r="F42" i="1" s="1"/>
  <c r="G42" i="1" a="1"/>
  <c r="G42" i="1"/>
  <c r="N42" i="1"/>
  <c r="P42" i="1" s="1"/>
  <c r="O42" i="1"/>
  <c r="R42" i="1"/>
  <c r="T42" i="1"/>
  <c r="A43" i="1" a="1"/>
  <c r="A43" i="1" s="1"/>
  <c r="B43" i="1" a="1"/>
  <c r="B43" i="1"/>
  <c r="C43" i="1"/>
  <c r="D43" i="1" a="1"/>
  <c r="D43" i="1" s="1"/>
  <c r="E43" i="1" a="1"/>
  <c r="E43" i="1"/>
  <c r="F43" i="1" a="1"/>
  <c r="F43" i="1"/>
  <c r="G43" i="1" a="1"/>
  <c r="G43" i="1" s="1"/>
  <c r="O43" i="1"/>
  <c r="N43" i="1" s="1"/>
  <c r="P43" i="1" s="1"/>
  <c r="Q43" i="1" s="1"/>
  <c r="R43" i="1"/>
  <c r="T43" i="1"/>
  <c r="A44" i="1" a="1"/>
  <c r="A44" i="1"/>
  <c r="B44" i="1" a="1"/>
  <c r="B44" i="1"/>
  <c r="C44" i="1" s="1"/>
  <c r="D44" i="1" a="1"/>
  <c r="D44" i="1"/>
  <c r="E44" i="1" a="1"/>
  <c r="E44" i="1"/>
  <c r="F44" i="1" a="1"/>
  <c r="F44" i="1" s="1"/>
  <c r="G44" i="1" a="1"/>
  <c r="G44" i="1"/>
  <c r="N44" i="1"/>
  <c r="P44" i="1" s="1"/>
  <c r="O44" i="1"/>
  <c r="R44" i="1"/>
  <c r="T44" i="1"/>
  <c r="A45" i="1" a="1"/>
  <c r="A45" i="1" s="1"/>
  <c r="B45" i="1" a="1"/>
  <c r="B45" i="1"/>
  <c r="C45" i="1"/>
  <c r="D45" i="1" a="1"/>
  <c r="D45" i="1"/>
  <c r="E45" i="1" a="1"/>
  <c r="E45" i="1"/>
  <c r="F45" i="1" a="1"/>
  <c r="F45" i="1"/>
  <c r="G45" i="1" a="1"/>
  <c r="G45" i="1" s="1"/>
  <c r="O45" i="1"/>
  <c r="N45" i="1" s="1"/>
  <c r="P45" i="1" s="1"/>
  <c r="Q45" i="1" s="1"/>
  <c r="R45" i="1"/>
  <c r="T45" i="1"/>
  <c r="A46" i="1" a="1"/>
  <c r="A46" i="1"/>
  <c r="B46" i="1" a="1"/>
  <c r="B46" i="1"/>
  <c r="C46" i="1" s="1"/>
  <c r="D46" i="1" a="1"/>
  <c r="D46" i="1"/>
  <c r="E46" i="1" a="1"/>
  <c r="E46" i="1" s="1"/>
  <c r="F46" i="1" a="1"/>
  <c r="F46" i="1" s="1"/>
  <c r="G46" i="1" a="1"/>
  <c r="G46" i="1"/>
  <c r="O46" i="1"/>
  <c r="N46" i="1" s="1"/>
  <c r="P46" i="1" s="1"/>
  <c r="R46" i="1"/>
  <c r="Q46" i="1" s="1"/>
  <c r="T46" i="1"/>
  <c r="A47" i="1" a="1"/>
  <c r="A47" i="1" s="1"/>
  <c r="B47" i="1" a="1"/>
  <c r="B47" i="1" s="1"/>
  <c r="C47" i="1" s="1"/>
  <c r="D47" i="1" a="1"/>
  <c r="D47" i="1"/>
  <c r="E47" i="1" a="1"/>
  <c r="E47" i="1"/>
  <c r="F47" i="1" a="1"/>
  <c r="F47" i="1"/>
  <c r="G47" i="1" a="1"/>
  <c r="G47" i="1"/>
  <c r="O47" i="1"/>
  <c r="N47" i="1" s="1"/>
  <c r="P47" i="1" s="1"/>
  <c r="R47" i="1"/>
  <c r="Q47" i="1" s="1"/>
  <c r="T47" i="1"/>
  <c r="A48" i="1" a="1"/>
  <c r="A48" i="1"/>
  <c r="B48" i="1" a="1"/>
  <c r="B48" i="1"/>
  <c r="C48" i="1" s="1"/>
  <c r="D48" i="1" a="1"/>
  <c r="D48" i="1" s="1"/>
  <c r="E48" i="1" a="1"/>
  <c r="E48" i="1"/>
  <c r="F48" i="1" a="1"/>
  <c r="F48" i="1" s="1"/>
  <c r="G48" i="1" a="1"/>
  <c r="G48" i="1"/>
  <c r="N48" i="1"/>
  <c r="P48" i="1" s="1"/>
  <c r="O48" i="1"/>
  <c r="R48" i="1"/>
  <c r="Q48" i="1" s="1"/>
  <c r="T48" i="1"/>
  <c r="A49" i="1" a="1"/>
  <c r="A49" i="1"/>
  <c r="B49" i="1" a="1"/>
  <c r="B49" i="1"/>
  <c r="C49" i="1"/>
  <c r="D49" i="1" a="1"/>
  <c r="D49" i="1"/>
  <c r="E49" i="1" a="1"/>
  <c r="E49" i="1" s="1"/>
  <c r="F49" i="1" a="1"/>
  <c r="F49" i="1"/>
  <c r="G49" i="1" a="1"/>
  <c r="G49" i="1"/>
  <c r="O49" i="1"/>
  <c r="N49" i="1" s="1"/>
  <c r="P49" i="1" s="1"/>
  <c r="Q49" i="1" s="1"/>
  <c r="R49" i="1"/>
  <c r="T49" i="1"/>
  <c r="A50" i="1" a="1"/>
  <c r="A50" i="1"/>
  <c r="B50" i="1" a="1"/>
  <c r="B50" i="1"/>
  <c r="C50" i="1"/>
  <c r="D50" i="1" a="1"/>
  <c r="D50" i="1"/>
  <c r="E50" i="1" a="1"/>
  <c r="E50" i="1"/>
  <c r="F50" i="1" a="1"/>
  <c r="F50" i="1" s="1"/>
  <c r="G50" i="1" a="1"/>
  <c r="G50" i="1" s="1"/>
  <c r="O50" i="1"/>
  <c r="N50" i="1" s="1"/>
  <c r="P50" i="1" s="1"/>
  <c r="R50" i="1"/>
  <c r="Q50" i="1" s="1"/>
  <c r="T50" i="1"/>
  <c r="A51" i="1" a="1"/>
  <c r="A51" i="1" s="1"/>
  <c r="B51" i="1" a="1"/>
  <c r="B51" i="1" s="1"/>
  <c r="C51" i="1" s="1"/>
  <c r="D51" i="1" a="1"/>
  <c r="D51" i="1"/>
  <c r="E51" i="1" a="1"/>
  <c r="E51" i="1" s="1"/>
  <c r="F51" i="1" a="1"/>
  <c r="F51" i="1"/>
  <c r="G51" i="1" a="1"/>
  <c r="G51" i="1"/>
  <c r="N51" i="1"/>
  <c r="P51" i="1" s="1"/>
  <c r="O51" i="1"/>
  <c r="R51" i="1"/>
  <c r="Q51" i="1" s="1"/>
  <c r="T51" i="1"/>
  <c r="A52" i="1" a="1"/>
  <c r="A52" i="1"/>
  <c r="B52" i="1" a="1"/>
  <c r="B52" i="1"/>
  <c r="C52" i="1" s="1"/>
  <c r="D52" i="1" a="1"/>
  <c r="D52" i="1" s="1"/>
  <c r="E52" i="1" a="1"/>
  <c r="E52" i="1"/>
  <c r="F52" i="1" a="1"/>
  <c r="F52" i="1"/>
  <c r="G52" i="1" a="1"/>
  <c r="G52" i="1"/>
  <c r="O52" i="1"/>
  <c r="N52" i="1" s="1"/>
  <c r="P52" i="1" s="1"/>
  <c r="Q52" i="1" s="1"/>
  <c r="R52" i="1"/>
  <c r="T52" i="1"/>
  <c r="A53" i="1" a="1"/>
  <c r="A53" i="1"/>
  <c r="B53" i="1" a="1"/>
  <c r="B53" i="1" s="1"/>
  <c r="C53" i="1" s="1"/>
  <c r="D53" i="1" a="1"/>
  <c r="D53" i="1"/>
  <c r="E53" i="1" a="1"/>
  <c r="E53" i="1"/>
  <c r="F53" i="1" a="1"/>
  <c r="F53" i="1"/>
  <c r="G53" i="1" a="1"/>
  <c r="G53" i="1"/>
  <c r="N53" i="1"/>
  <c r="P53" i="1" s="1"/>
  <c r="O53" i="1"/>
  <c r="R53" i="1"/>
  <c r="T53" i="1"/>
  <c r="A54" i="1" a="1"/>
  <c r="A54" i="1" s="1"/>
  <c r="B54" i="1" a="1"/>
  <c r="B54" i="1"/>
  <c r="C54" i="1"/>
  <c r="D54" i="1" a="1"/>
  <c r="D54" i="1" s="1"/>
  <c r="E54" i="1" a="1"/>
  <c r="E54" i="1"/>
  <c r="F54" i="1" a="1"/>
  <c r="F54" i="1" s="1"/>
  <c r="G54" i="1" a="1"/>
  <c r="G54" i="1" s="1"/>
  <c r="O54" i="1"/>
  <c r="N54" i="1" s="1"/>
  <c r="P54" i="1" s="1"/>
  <c r="Q54" i="1" s="1"/>
  <c r="R54" i="1"/>
  <c r="T54" i="1"/>
  <c r="A55" i="1" a="1"/>
  <c r="A55" i="1"/>
  <c r="B55" i="1" a="1"/>
  <c r="B55" i="1" s="1"/>
  <c r="C55" i="1" s="1"/>
  <c r="D55" i="1" a="1"/>
  <c r="D55" i="1"/>
  <c r="E55" i="1" a="1"/>
  <c r="E55" i="1"/>
  <c r="F55" i="1" a="1"/>
  <c r="F55" i="1"/>
  <c r="G55" i="1" a="1"/>
  <c r="G55" i="1"/>
  <c r="O55" i="1"/>
  <c r="N55" i="1" s="1"/>
  <c r="P55" i="1" s="1"/>
  <c r="R55" i="1"/>
  <c r="Q55" i="1" s="1"/>
  <c r="T55" i="1"/>
  <c r="A56" i="1" a="1"/>
  <c r="A56" i="1" s="1"/>
  <c r="B56" i="1" a="1"/>
  <c r="B56" i="1"/>
  <c r="C56" i="1"/>
  <c r="D56" i="1" a="1"/>
  <c r="D56" i="1" s="1"/>
  <c r="E56" i="1" a="1"/>
  <c r="E56" i="1" s="1"/>
  <c r="F56" i="1" a="1"/>
  <c r="F56" i="1"/>
  <c r="G56" i="1" a="1"/>
  <c r="G56" i="1" s="1"/>
  <c r="O56" i="1"/>
  <c r="N56" i="1" s="1"/>
  <c r="P56" i="1" s="1"/>
  <c r="R56" i="1"/>
  <c r="Q56" i="1" s="1"/>
  <c r="T56" i="1"/>
  <c r="A57" i="1" a="1"/>
  <c r="A57" i="1"/>
  <c r="B57" i="1" a="1"/>
  <c r="B57" i="1"/>
  <c r="C57" i="1" s="1"/>
  <c r="D57" i="1" a="1"/>
  <c r="D57" i="1"/>
  <c r="E57" i="1" a="1"/>
  <c r="E57" i="1"/>
  <c r="F57" i="1" a="1"/>
  <c r="F57" i="1" s="1"/>
  <c r="G57" i="1" a="1"/>
  <c r="G57" i="1"/>
  <c r="O57" i="1"/>
  <c r="N57" i="1" s="1"/>
  <c r="P57" i="1" s="1"/>
  <c r="R57" i="1"/>
  <c r="Q57" i="1" s="1"/>
  <c r="T57" i="1"/>
  <c r="A58" i="1" a="1"/>
  <c r="A58" i="1"/>
  <c r="B58" i="1" a="1"/>
  <c r="B58" i="1"/>
  <c r="C58" i="1"/>
  <c r="D58" i="1" a="1"/>
  <c r="D58" i="1"/>
  <c r="E58" i="1" a="1"/>
  <c r="E58" i="1"/>
  <c r="F58" i="1" a="1"/>
  <c r="F58" i="1"/>
  <c r="G58" i="1" a="1"/>
  <c r="G58" i="1" s="1"/>
  <c r="N58" i="1"/>
  <c r="P58" i="1" s="1"/>
  <c r="O58" i="1"/>
  <c r="R58" i="1"/>
  <c r="Q58" i="1" s="1"/>
  <c r="T58" i="1"/>
  <c r="A59" i="1" a="1"/>
  <c r="A59" i="1"/>
  <c r="B59" i="1" a="1"/>
  <c r="B59" i="1" s="1"/>
  <c r="C59" i="1" s="1"/>
  <c r="D59" i="1" a="1"/>
  <c r="D59" i="1"/>
  <c r="E59" i="1" a="1"/>
  <c r="E59" i="1"/>
  <c r="F59" i="1" a="1"/>
  <c r="F59" i="1" s="1"/>
  <c r="G59" i="1" a="1"/>
  <c r="G59" i="1"/>
  <c r="O59" i="1"/>
  <c r="N59" i="1" s="1"/>
  <c r="P59" i="1" s="1"/>
  <c r="Q59" i="1" s="1"/>
  <c r="R59" i="1"/>
  <c r="T59" i="1"/>
  <c r="A60" i="1" a="1"/>
  <c r="A60" i="1"/>
  <c r="B60" i="1" a="1"/>
  <c r="B60" i="1"/>
  <c r="C60" i="1"/>
  <c r="D60" i="1" a="1"/>
  <c r="D60" i="1" s="1"/>
  <c r="E60" i="1" a="1"/>
  <c r="E60" i="1" s="1"/>
  <c r="F60" i="1" a="1"/>
  <c r="F60" i="1"/>
  <c r="G60" i="1" a="1"/>
  <c r="G60" i="1"/>
  <c r="O60" i="1"/>
  <c r="N60" i="1" s="1"/>
  <c r="P60" i="1" s="1"/>
  <c r="R60" i="1"/>
  <c r="T60" i="1"/>
  <c r="A61" i="1" a="1"/>
  <c r="A61" i="1" s="1"/>
  <c r="B61" i="1" a="1"/>
  <c r="B61" i="1"/>
  <c r="C61" i="1"/>
  <c r="D61" i="1" a="1"/>
  <c r="D61" i="1"/>
  <c r="E61" i="1" a="1"/>
  <c r="E61" i="1"/>
  <c r="F61" i="1" a="1"/>
  <c r="F61" i="1"/>
  <c r="G61" i="1" a="1"/>
  <c r="G61" i="1"/>
  <c r="O61" i="1"/>
  <c r="N61" i="1" s="1"/>
  <c r="P61" i="1" s="1"/>
  <c r="R61" i="1"/>
  <c r="T61" i="1"/>
  <c r="A62" i="1" a="1"/>
  <c r="A62" i="1"/>
  <c r="B62" i="1" a="1"/>
  <c r="B62" i="1" s="1"/>
  <c r="C62" i="1" s="1"/>
  <c r="D62" i="1" a="1"/>
  <c r="D62" i="1"/>
  <c r="E62" i="1" a="1"/>
  <c r="E62" i="1" s="1"/>
  <c r="F62" i="1" a="1"/>
  <c r="F62" i="1"/>
  <c r="G62" i="1" a="1"/>
  <c r="G62" i="1" s="1"/>
  <c r="N62" i="1"/>
  <c r="O62" i="1"/>
  <c r="P62" i="1"/>
  <c r="R62" i="1"/>
  <c r="Q62" i="1" s="1"/>
  <c r="T62" i="1"/>
  <c r="A63" i="1" a="1"/>
  <c r="A63" i="1"/>
  <c r="B63" i="1" a="1"/>
  <c r="B63" i="1"/>
  <c r="C63" i="1"/>
  <c r="D63" i="1" a="1"/>
  <c r="D63" i="1" s="1"/>
  <c r="E63" i="1" a="1"/>
  <c r="E63" i="1"/>
  <c r="F63" i="1" a="1"/>
  <c r="F63" i="1"/>
  <c r="G63" i="1" a="1"/>
  <c r="G63" i="1"/>
  <c r="O63" i="1"/>
  <c r="N63" i="1" s="1"/>
  <c r="P63" i="1" s="1"/>
  <c r="Q63" i="1" s="1"/>
  <c r="R63" i="1"/>
  <c r="T63" i="1"/>
  <c r="A64" i="1" a="1"/>
  <c r="A64" i="1"/>
  <c r="B64" i="1" a="1"/>
  <c r="B64" i="1" s="1"/>
  <c r="C64" i="1" s="1"/>
  <c r="D64" i="1" a="1"/>
  <c r="D64" i="1"/>
  <c r="E64" i="1" a="1"/>
  <c r="E64" i="1" s="1"/>
  <c r="F64" i="1" a="1"/>
  <c r="F64" i="1" s="1"/>
  <c r="G64" i="1" a="1"/>
  <c r="G64" i="1"/>
  <c r="N64" i="1"/>
  <c r="P64" i="1" s="1"/>
  <c r="O64" i="1"/>
  <c r="R64" i="1"/>
  <c r="Q64" i="1" s="1"/>
  <c r="T64" i="1"/>
  <c r="A65" i="1" a="1"/>
  <c r="A65" i="1" s="1"/>
  <c r="B65" i="1" a="1"/>
  <c r="B65" i="1"/>
  <c r="C65" i="1"/>
  <c r="D65" i="1" a="1"/>
  <c r="D65" i="1" s="1"/>
  <c r="E65" i="1" a="1"/>
  <c r="E65" i="1"/>
  <c r="F65" i="1" a="1"/>
  <c r="F65" i="1"/>
  <c r="G65" i="1" a="1"/>
  <c r="G65" i="1" s="1"/>
  <c r="O65" i="1"/>
  <c r="N65" i="1" s="1"/>
  <c r="P65" i="1" s="1"/>
  <c r="Q65" i="1" s="1"/>
  <c r="R65" i="1"/>
  <c r="T65" i="1"/>
  <c r="A66" i="1" a="1"/>
  <c r="A66" i="1"/>
  <c r="B66" i="1" a="1"/>
  <c r="B66" i="1"/>
  <c r="C66" i="1" s="1"/>
  <c r="D66" i="1" a="1"/>
  <c r="D66" i="1"/>
  <c r="E66" i="1" a="1"/>
  <c r="E66" i="1"/>
  <c r="F66" i="1" a="1"/>
  <c r="F66" i="1"/>
  <c r="G66" i="1" a="1"/>
  <c r="G66" i="1"/>
  <c r="N66" i="1"/>
  <c r="P66" i="1" s="1"/>
  <c r="O66" i="1"/>
  <c r="R66" i="1"/>
  <c r="Q66" i="1" s="1"/>
  <c r="T66" i="1"/>
  <c r="A67" i="1" a="1"/>
  <c r="A67" i="1" s="1"/>
  <c r="B67" i="1" a="1"/>
  <c r="B67" i="1"/>
  <c r="C67" i="1"/>
  <c r="D67" i="1" a="1"/>
  <c r="D67" i="1"/>
  <c r="E67" i="1" a="1"/>
  <c r="E67" i="1"/>
  <c r="F67" i="1" a="1"/>
  <c r="F67" i="1"/>
  <c r="G67" i="1" a="1"/>
  <c r="G67" i="1" s="1"/>
  <c r="O67" i="1"/>
  <c r="N67" i="1" s="1"/>
  <c r="P67" i="1" s="1"/>
  <c r="Q67" i="1" s="1"/>
  <c r="R67" i="1"/>
  <c r="T67" i="1"/>
  <c r="A68" i="1" a="1"/>
  <c r="A68" i="1"/>
  <c r="B68" i="1" a="1"/>
  <c r="B68" i="1"/>
  <c r="C68" i="1" s="1"/>
  <c r="D68" i="1" a="1"/>
  <c r="D68" i="1"/>
  <c r="E68" i="1" a="1"/>
  <c r="E68" i="1" s="1"/>
  <c r="F68" i="1" a="1"/>
  <c r="F68" i="1" s="1"/>
  <c r="G68" i="1" a="1"/>
  <c r="G68" i="1"/>
  <c r="O68" i="1"/>
  <c r="N68" i="1" s="1"/>
  <c r="P68" i="1" s="1"/>
  <c r="R68" i="1"/>
  <c r="T68" i="1"/>
  <c r="C69" i="1"/>
  <c r="H69" i="1"/>
  <c r="I69" i="1"/>
  <c r="J69" i="1"/>
  <c r="K69" i="1"/>
  <c r="O69" i="1"/>
  <c r="N69" i="1" s="1"/>
  <c r="P69" i="1" s="1"/>
  <c r="R69" i="1"/>
  <c r="T69" i="1"/>
  <c r="A70" i="1"/>
  <c r="B70" i="1"/>
  <c r="C70" i="1" s="1"/>
  <c r="D70" i="1"/>
  <c r="E70" i="1"/>
  <c r="I70" i="1" s="1"/>
  <c r="F70" i="1"/>
  <c r="J70" i="1" s="1"/>
  <c r="G70" i="1"/>
  <c r="K70" i="1" s="1"/>
  <c r="R70" i="1" s="1"/>
  <c r="H70" i="1"/>
  <c r="N70" i="1"/>
  <c r="P70" i="1" s="1"/>
  <c r="O70" i="1"/>
  <c r="Q68" i="1" l="1"/>
  <c r="Q60" i="1"/>
  <c r="Q44" i="1"/>
  <c r="Q33" i="1"/>
  <c r="Q31" i="1"/>
  <c r="Q26" i="1"/>
  <c r="Q70" i="1"/>
  <c r="T70" i="1"/>
  <c r="Q42" i="1"/>
  <c r="R71" i="1"/>
  <c r="Q61" i="1"/>
  <c r="Q53" i="1"/>
  <c r="P71" i="1"/>
  <c r="Q34" i="1"/>
  <c r="Q69" i="1"/>
  <c r="Q24" i="1"/>
  <c r="Q7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<sst xmlns="http://schemas.openxmlformats.org/spreadsheetml/2006/main" count="54" uniqueCount="51">
  <si>
    <t>Unless otherwise noted, all quoted materials will be considered Internal Connections (IC). If the offer includes BMIC or MIBS services, please indicate which items the designation applies to.</t>
  </si>
  <si>
    <t>Shipping Charges</t>
  </si>
  <si>
    <t>Shipping</t>
  </si>
  <si>
    <t>Other</t>
  </si>
  <si>
    <t>Fees, Taxes, etc</t>
  </si>
  <si>
    <t>No</t>
  </si>
  <si>
    <t>Unit Cost Restrict</t>
  </si>
  <si>
    <t>Total Extended Cost</t>
  </si>
  <si>
    <t>Total Extended
E-Rate Ineligible Cost</t>
  </si>
  <si>
    <t>Total Extended
E-Rate Eligible Cost</t>
  </si>
  <si>
    <t>E-Rate Ineligible Unit Cost</t>
  </si>
  <si>
    <t>E-Rate Eligible Unit Cost</t>
  </si>
  <si>
    <t>Unit Cost</t>
  </si>
  <si>
    <t>E-Rate Product Eligibility %</t>
  </si>
  <si>
    <t>Quantity</t>
  </si>
  <si>
    <t>Model #/SKU</t>
  </si>
  <si>
    <t>Enter Make if "Other" in Column H</t>
  </si>
  <si>
    <t>Make</t>
  </si>
  <si>
    <t>Other Make</t>
  </si>
  <si>
    <t>Product Function</t>
  </si>
  <si>
    <t>Product Type</t>
  </si>
  <si>
    <t>Is Installation required?</t>
  </si>
  <si>
    <t>SERVICE PROVIDERS MUST ENTER THE MAKE/MODEL DETAILS OF OFFERED ITEMS IN THIS SECTION</t>
  </si>
  <si>
    <t>PROPOSAL COST CALCULATIONS</t>
  </si>
  <si>
    <t>PROPOSED SOLUTION</t>
  </si>
  <si>
    <t>REQUESTED SOLUTION (OR EQUIVALENT)</t>
  </si>
  <si>
    <t>PRICING SCHEDULE</t>
  </si>
  <si>
    <t>Opt Renewals:</t>
  </si>
  <si>
    <t>Contact Phone:</t>
  </si>
  <si>
    <t>Term Dates:</t>
  </si>
  <si>
    <t>Contact E-mail:</t>
  </si>
  <si>
    <t>Contract #:</t>
  </si>
  <si>
    <t>Contact Name:</t>
  </si>
  <si>
    <t>Contract Holder:</t>
  </si>
  <si>
    <t>SPIN:</t>
  </si>
  <si>
    <r>
      <t xml:space="preserve">Cooperative Purchasing Vehicle Information </t>
    </r>
    <r>
      <rPr>
        <b/>
        <sz val="12"/>
        <color rgb="FFFF0000"/>
        <rFont val="Aptos"/>
        <family val="2"/>
      </rPr>
      <t>(Required for consideration in the evaluation)</t>
    </r>
  </si>
  <si>
    <t>Service Provider:</t>
  </si>
  <si>
    <t>OFFEROR INFORMATION</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</si>
  <si>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</si>
  <si>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 xml:space="preserve">4) Should there be a discrepancy between the fees listed in this Pricing Attachment and any other proposal response document, the costs offered in this document shall prevail.  </t>
  </si>
  <si>
    <t>3) E-Rate eligible costs will calculate to 100% eligible unless modified by the Offeror.</t>
  </si>
  <si>
    <t xml:space="preserve">2) Offerors are only responsible for completing the information in the yellow columns.  </t>
  </si>
  <si>
    <t>1) The Pricing Attachment worksheet is required to be completed by all Offerors and included with all proposal submissions in Excel format.</t>
  </si>
  <si>
    <t>Unless otherwise specified in the Form 470 or filing attachments, the following apply to this solicitation:</t>
  </si>
  <si>
    <t>Service Providers are requested to add their logo here or, in addition to this Pricing Attachment, submit a separate quote that includes their company logo.</t>
  </si>
  <si>
    <t>PRICING ATTACHMENT RESPONSE INSTRUCTIONS</t>
  </si>
  <si>
    <t>Form 470#:</t>
  </si>
  <si>
    <t>E-Rate BEN:</t>
  </si>
  <si>
    <t>Northumberland Public Library</t>
  </si>
  <si>
    <t>Entity Name:</t>
  </si>
  <si>
    <t>EQUIPMENT PRICING ATTACHMENT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</si>
</sst>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lt;=9999999]###\-####;\(###\)\ ###\-####"/>
  </numFmts>
  <fonts count="26"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2"/>
      <name val="Calibri"/>
      <family val="2"/>
      <scheme val="minor"/>
    </font>
    <font>
      <b/>
      <sz val="16"/>
      <color theme="0"/>
      <name val="Calibri"/>
      <family val="2"/>
      <scheme val="minor"/>
    </font>
    <font>
      <b/>
      <sz val="14"/>
      <name val="Calibri"/>
      <family val="2"/>
      <scheme val="minor"/>
    </font>
    <font>
      <b/>
      <sz val="16"/>
      <color theme="1"/>
      <name val="Calibri"/>
      <family val="2"/>
      <scheme val="minor"/>
    </font>
    <font>
      <sz val="10"/>
      <color theme="1"/>
      <name val="Aptos"/>
      <family val="2"/>
    </font>
    <font>
      <sz val="11"/>
      <name val="Aptos"/>
      <family val="2"/>
    </font>
    <font>
      <b/>
      <u/>
      <sz val="13"/>
      <color theme="1"/>
      <name val="Aptos"/>
      <family val="2"/>
    </font>
    <font>
      <sz val="11"/>
      <color theme="1"/>
      <name val="Aptos"/>
      <family val="2"/>
    </font>
    <font>
      <b/>
      <sz val="11"/>
      <name val="Aptos"/>
      <family val="2"/>
    </font>
    <font>
      <sz val="12"/>
      <name val="Aptos"/>
      <family val="2"/>
    </font>
    <font>
      <b/>
      <sz val="12"/>
      <name val="Aptos"/>
      <family val="2"/>
    </font>
    <font>
      <b/>
      <sz val="12"/>
      <color rgb="FFFF0000"/>
      <name val="Aptos"/>
      <family val="2"/>
    </font>
    <font>
      <b/>
      <sz val="16"/>
      <color rgb="FFFF0000"/>
      <name val="Calibri"/>
      <family val="2"/>
      <scheme val="minor"/>
    </font>
    <font>
      <u/>
      <sz val="11"/>
      <color theme="1"/>
      <name val="Aptos"/>
      <family val="2"/>
    </font>
    <font>
      <b/>
      <u/>
      <sz val="11"/>
      <name val="Aptos"/>
      <family val="2"/>
    </font>
    <font>
      <b/>
      <u/>
      <sz val="13"/>
      <name val="Aptos"/>
      <family val="2"/>
    </font>
    <font>
      <b/>
      <sz val="11"/>
      <color theme="1"/>
      <name val="Aptos"/>
      <family val="2"/>
    </font>
    <font>
      <sz val="16"/>
      <color theme="1"/>
      <name val="Aptos"/>
      <family val="2"/>
    </font>
    <font>
      <sz val="16"/>
      <color theme="0"/>
      <name val="Aptos"/>
      <family val="2"/>
    </font>
    <font>
      <b/>
      <sz val="16"/>
      <color theme="0"/>
      <name val="Aptos"/>
      <family val="2"/>
    </font>
  </fonts>
  <fills count="8">
    <fill>
      <patternFill patternType="none"/>
    </fill>
    <fill>
      <patternFill patternType="gray125"/>
    </fill>
    <fill>
      <patternFill patternType="solid">
        <fgColor theme="4" tint="0.79998168889431442"/>
        <bgColor indexed="64"/>
      </patternFill>
    </fill>
    <fill>
      <patternFill patternType="solid">
        <fgColor rgb="FFFFFFEF"/>
        <bgColor indexed="64"/>
      </patternFill>
    </fill>
    <fill>
      <patternFill patternType="solid">
        <fgColor theme="0"/>
        <bgColor indexed="64"/>
      </patternFill>
    </fill>
    <fill>
      <patternFill patternType="solid">
        <fgColor rgb="FF19638B"/>
        <bgColor indexed="64"/>
      </patternFill>
    </fill>
    <fill>
      <patternFill patternType="solid">
        <fgColor rgb="FFFFFFCC"/>
        <bgColor indexed="64"/>
      </patternFill>
    </fill>
    <fill>
      <patternFill patternType="solid">
        <fgColor rgb="FFFFFFEF"/>
        <bgColor theme="4"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rgb="FFFF0000"/>
      </top>
      <bottom style="thin">
        <color rgb="FFFF0000"/>
      </bottom>
      <diagonal/>
    </border>
    <border>
      <left/>
      <right/>
      <top style="thin">
        <color rgb="FFFF0000"/>
      </top>
      <bottom style="thin">
        <color rgb="FFFF0000"/>
      </bottom>
      <diagonal/>
    </border>
    <border>
      <left style="thin">
        <color indexed="64"/>
      </left>
      <right/>
      <top style="thin">
        <color rgb="FFFF0000"/>
      </top>
      <bottom style="thin">
        <color rgb="FFFF0000"/>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rgb="FFFF0000"/>
      </bottom>
      <diagonal/>
    </border>
    <border>
      <left/>
      <right/>
      <top style="thin">
        <color indexed="64"/>
      </top>
      <bottom style="thin">
        <color rgb="FFFF0000"/>
      </bottom>
      <diagonal/>
    </border>
    <border>
      <left style="thin">
        <color indexed="64"/>
      </left>
      <right/>
      <top style="thin">
        <color indexed="64"/>
      </top>
      <bottom style="thin">
        <color rgb="FFFF0000"/>
      </bottom>
      <diagonal/>
    </border>
    <border>
      <left style="thin">
        <color indexed="64"/>
      </left>
      <right/>
      <top style="thin">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0" fillId="0" borderId="0" xfId="0" applyAlignment="1">
      <alignment vertical="center"/>
    </xf>
    <xf numFmtId="0" fontId="3" fillId="0" borderId="0" xfId="0" applyFont="1" applyAlignment="1">
      <alignment vertical="center"/>
    </xf>
    <xf numFmtId="44" fontId="0" fillId="0" borderId="0" xfId="1" applyFont="1" applyAlignment="1" applyProtection="1">
      <alignment vertical="center"/>
    </xf>
    <xf numFmtId="1" fontId="0" fillId="0" borderId="0" xfId="0" applyNumberFormat="1" applyAlignment="1">
      <alignment horizontal="center" vertical="center"/>
    </xf>
    <xf numFmtId="0" fontId="0" fillId="0" borderId="0" xfId="0" applyAlignment="1">
      <alignment horizontal="left" vertical="center"/>
    </xf>
    <xf numFmtId="44" fontId="0" fillId="0" borderId="0" xfId="1" applyFont="1" applyAlignment="1" applyProtection="1">
      <alignment horizontal="center" vertical="center"/>
    </xf>
    <xf numFmtId="0" fontId="0" fillId="0" borderId="0" xfId="0" applyAlignment="1">
      <alignment horizontal="center" vertical="center"/>
    </xf>
    <xf numFmtId="0" fontId="4" fillId="0" borderId="0" xfId="0" applyFont="1" applyAlignment="1">
      <alignment vertical="center"/>
    </xf>
    <xf numFmtId="44" fontId="0" fillId="0" borderId="0" xfId="1" applyFont="1" applyAlignment="1" applyProtection="1">
      <alignment horizontal="left" vertical="center"/>
    </xf>
    <xf numFmtId="0" fontId="5" fillId="0" borderId="0" xfId="0" applyFont="1" applyAlignment="1">
      <alignment vertical="center"/>
    </xf>
    <xf numFmtId="44" fontId="6" fillId="2" borderId="1" xfId="0" applyNumberFormat="1" applyFont="1" applyFill="1" applyBorder="1" applyAlignment="1">
      <alignment vertical="center"/>
    </xf>
    <xf numFmtId="0" fontId="3" fillId="0" borderId="0" xfId="0" applyFont="1" applyAlignment="1">
      <alignment vertical="center" wrapText="1"/>
    </xf>
    <xf numFmtId="44" fontId="0" fillId="0" borderId="1" xfId="1" applyFont="1" applyFill="1" applyBorder="1" applyAlignment="1" applyProtection="1">
      <alignment vertical="center"/>
    </xf>
    <xf numFmtId="44" fontId="0" fillId="3" borderId="1" xfId="0" applyNumberFormat="1" applyFill="1" applyBorder="1" applyAlignment="1" applyProtection="1">
      <alignment vertical="center"/>
      <protection locked="0"/>
    </xf>
    <xf numFmtId="10" fontId="0" fillId="3" borderId="1" xfId="2" applyNumberFormat="1" applyFont="1" applyFill="1" applyBorder="1" applyAlignment="1" applyProtection="1">
      <alignment horizontal="center" vertical="center"/>
      <protection locked="0"/>
    </xf>
    <xf numFmtId="1" fontId="0" fillId="3" borderId="1" xfId="1" applyNumberFormat="1" applyFont="1" applyFill="1" applyBorder="1" applyAlignment="1" applyProtection="1">
      <alignment horizontal="center" vertical="center"/>
      <protection locked="0"/>
    </xf>
    <xf numFmtId="1" fontId="0" fillId="3" borderId="1" xfId="0" applyNumberFormat="1" applyFill="1" applyBorder="1" applyAlignment="1" applyProtection="1">
      <alignment vertical="center"/>
      <protection locked="0"/>
    </xf>
    <xf numFmtId="0" fontId="0" fillId="4" borderId="1" xfId="0" applyFill="1" applyBorder="1" applyAlignment="1" applyProtection="1">
      <alignment horizontal="center" vertical="center"/>
      <protection hidden="1"/>
    </xf>
    <xf numFmtId="0" fontId="0" fillId="4" borderId="1" xfId="0" applyFill="1" applyBorder="1" applyAlignment="1" applyProtection="1">
      <alignment horizontal="left" vertical="center"/>
      <protection hidden="1"/>
    </xf>
    <xf numFmtId="0" fontId="0" fillId="4" borderId="1" xfId="0" applyFill="1" applyBorder="1" applyAlignment="1" applyProtection="1">
      <alignment horizontal="left" vertical="center" wrapText="1"/>
      <protection hidden="1"/>
    </xf>
    <xf numFmtId="0" fontId="0" fillId="4" borderId="1" xfId="0" applyFill="1" applyBorder="1" applyAlignment="1" applyProtection="1">
      <alignment horizontal="center" vertical="center" wrapText="1"/>
      <protection hidden="1"/>
    </xf>
    <xf numFmtId="1" fontId="0" fillId="3" borderId="1" xfId="0" applyNumberFormat="1" applyFill="1" applyBorder="1" applyAlignment="1" applyProtection="1">
      <alignment horizontal="left" vertical="center"/>
      <protection locked="0"/>
    </xf>
    <xf numFmtId="0" fontId="0" fillId="0" borderId="0" xfId="0" applyAlignment="1">
      <alignment vertical="center" wrapText="1"/>
    </xf>
    <xf numFmtId="0" fontId="5" fillId="0" borderId="0" xfId="0" applyFont="1" applyAlignment="1">
      <alignment horizontal="center" vertical="center" wrapText="1"/>
    </xf>
    <xf numFmtId="44" fontId="2" fillId="5" borderId="1" xfId="1" applyFont="1" applyFill="1" applyBorder="1" applyAlignment="1" applyProtection="1">
      <alignment horizontal="center" vertical="center" wrapText="1"/>
    </xf>
    <xf numFmtId="0" fontId="2" fillId="5" borderId="1" xfId="0" applyFont="1" applyFill="1" applyBorder="1" applyAlignment="1">
      <alignment horizontal="center" vertical="center" wrapText="1"/>
    </xf>
    <xf numFmtId="44" fontId="2" fillId="5" borderId="2" xfId="1" applyFont="1" applyFill="1" applyBorder="1" applyAlignment="1" applyProtection="1">
      <alignment horizontal="center" vertical="center" wrapText="1"/>
    </xf>
    <xf numFmtId="1" fontId="4" fillId="6" borderId="3" xfId="0" applyNumberFormat="1" applyFont="1" applyFill="1" applyBorder="1" applyAlignment="1">
      <alignment horizontal="center" vertical="center" wrapText="1"/>
    </xf>
    <xf numFmtId="1" fontId="4" fillId="6" borderId="3" xfId="1" applyNumberFormat="1" applyFont="1" applyFill="1" applyBorder="1" applyAlignment="1" applyProtection="1">
      <alignment horizontal="center" vertical="center" wrapText="1"/>
    </xf>
    <xf numFmtId="0" fontId="2" fillId="5" borderId="4" xfId="0" applyFont="1" applyFill="1" applyBorder="1" applyAlignment="1">
      <alignment horizontal="center" vertical="center" wrapText="1"/>
    </xf>
    <xf numFmtId="1" fontId="7" fillId="5" borderId="5" xfId="0" applyNumberFormat="1" applyFont="1" applyFill="1" applyBorder="1" applyAlignment="1">
      <alignment horizontal="center" vertical="center" wrapText="1"/>
    </xf>
    <xf numFmtId="1" fontId="7" fillId="5" borderId="6" xfId="0" applyNumberFormat="1"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164" fontId="7" fillId="5" borderId="6" xfId="0" applyNumberFormat="1" applyFont="1" applyFill="1" applyBorder="1" applyAlignment="1">
      <alignment horizontal="center" vertical="center"/>
    </xf>
    <xf numFmtId="164" fontId="7" fillId="5" borderId="10" xfId="0" applyNumberFormat="1" applyFont="1" applyFill="1" applyBorder="1" applyAlignment="1">
      <alignment horizontal="center" vertical="center"/>
    </xf>
    <xf numFmtId="1" fontId="7" fillId="5" borderId="11" xfId="0" applyNumberFormat="1" applyFont="1" applyFill="1" applyBorder="1" applyAlignment="1">
      <alignment horizontal="center" vertical="center" wrapText="1"/>
    </xf>
    <xf numFmtId="1" fontId="7" fillId="5" borderId="12" xfId="0" applyNumberFormat="1" applyFont="1" applyFill="1" applyBorder="1" applyAlignment="1">
      <alignment horizontal="center" vertical="center" wrapText="1"/>
    </xf>
    <xf numFmtId="1" fontId="9" fillId="6" borderId="13" xfId="0" applyNumberFormat="1" applyFont="1" applyFill="1" applyBorder="1" applyAlignment="1">
      <alignment horizontal="center" vertical="center" wrapText="1"/>
    </xf>
    <xf numFmtId="1" fontId="9" fillId="6" borderId="14" xfId="0" applyNumberFormat="1" applyFont="1" applyFill="1" applyBorder="1" applyAlignment="1">
      <alignment horizontal="center" vertical="center" wrapText="1"/>
    </xf>
    <xf numFmtId="1" fontId="9" fillId="6" borderId="15" xfId="0" applyNumberFormat="1" applyFont="1" applyFill="1" applyBorder="1" applyAlignment="1">
      <alignment horizontal="center" vertical="center" wrapText="1"/>
    </xf>
    <xf numFmtId="164" fontId="7" fillId="5" borderId="12" xfId="0" applyNumberFormat="1" applyFont="1" applyFill="1" applyBorder="1" applyAlignment="1">
      <alignment horizontal="center" vertical="center"/>
    </xf>
    <xf numFmtId="164" fontId="7" fillId="5" borderId="16" xfId="0" applyNumberFormat="1" applyFont="1" applyFill="1" applyBorder="1" applyAlignment="1">
      <alignment horizontal="center" vertical="center"/>
    </xf>
    <xf numFmtId="0" fontId="10" fillId="0" borderId="0" xfId="0" applyFont="1" applyAlignment="1">
      <alignment vertical="center"/>
    </xf>
    <xf numFmtId="0" fontId="11" fillId="0" borderId="0" xfId="0" applyFont="1" applyAlignment="1">
      <alignment horizontal="left" vertical="top" wrapText="1"/>
    </xf>
    <xf numFmtId="0" fontId="12" fillId="4" borderId="0" xfId="0" applyFont="1" applyFill="1" applyAlignment="1">
      <alignment horizontal="left"/>
    </xf>
    <xf numFmtId="0" fontId="13" fillId="0" borderId="0" xfId="0" applyFont="1" applyAlignment="1">
      <alignment vertical="center"/>
    </xf>
    <xf numFmtId="0" fontId="13" fillId="0" borderId="17" xfId="0" applyFont="1" applyBorder="1" applyAlignment="1">
      <alignment vertical="center"/>
    </xf>
    <xf numFmtId="0" fontId="13" fillId="4" borderId="17" xfId="0" applyFont="1" applyFill="1" applyBorder="1" applyAlignment="1">
      <alignment vertical="top" wrapText="1"/>
    </xf>
    <xf numFmtId="0" fontId="13" fillId="4" borderId="0" xfId="0" applyFont="1" applyFill="1" applyAlignment="1">
      <alignment vertical="center"/>
    </xf>
    <xf numFmtId="0" fontId="13" fillId="7" borderId="2" xfId="0" applyFont="1" applyFill="1" applyBorder="1" applyAlignment="1" applyProtection="1">
      <alignment vertical="center"/>
      <protection locked="0"/>
    </xf>
    <xf numFmtId="0" fontId="13" fillId="7" borderId="18" xfId="0" applyFont="1" applyFill="1" applyBorder="1" applyAlignment="1" applyProtection="1">
      <alignment vertical="center"/>
      <protection locked="0"/>
    </xf>
    <xf numFmtId="0" fontId="13" fillId="3" borderId="4" xfId="0" applyFont="1" applyFill="1" applyBorder="1" applyAlignment="1" applyProtection="1">
      <alignment horizontal="left" vertical="center"/>
      <protection locked="0"/>
    </xf>
    <xf numFmtId="0" fontId="14" fillId="4" borderId="0" xfId="0" applyFont="1" applyFill="1" applyAlignment="1">
      <alignment horizontal="left" vertical="center"/>
    </xf>
    <xf numFmtId="165" fontId="13" fillId="7" borderId="10" xfId="0" applyNumberFormat="1" applyFont="1" applyFill="1" applyBorder="1" applyAlignment="1" applyProtection="1">
      <alignment horizontal="left" vertical="center"/>
      <protection locked="0"/>
    </xf>
    <xf numFmtId="0" fontId="13" fillId="7" borderId="10" xfId="0" applyFont="1" applyFill="1" applyBorder="1" applyAlignment="1" applyProtection="1">
      <alignment vertical="center"/>
      <protection locked="0"/>
    </xf>
    <xf numFmtId="0" fontId="13" fillId="7" borderId="4" xfId="0" applyFont="1" applyFill="1" applyBorder="1" applyAlignment="1" applyProtection="1">
      <alignment vertical="center"/>
      <protection locked="0"/>
    </xf>
    <xf numFmtId="0" fontId="13" fillId="7" borderId="16" xfId="0" applyFont="1" applyFill="1" applyBorder="1" applyAlignment="1" applyProtection="1">
      <alignment horizontal="left" vertical="center"/>
      <protection locked="0"/>
    </xf>
    <xf numFmtId="0" fontId="11" fillId="4" borderId="0" xfId="0" applyFont="1" applyFill="1" applyAlignment="1">
      <alignment vertical="center"/>
    </xf>
    <xf numFmtId="0" fontId="11" fillId="0" borderId="0" xfId="0" applyFont="1" applyAlignment="1">
      <alignment vertical="center"/>
    </xf>
    <xf numFmtId="0" fontId="15" fillId="4" borderId="0" xfId="0" applyFont="1" applyFill="1" applyAlignment="1">
      <alignment horizontal="left" vertical="center"/>
    </xf>
    <xf numFmtId="0" fontId="16" fillId="4" borderId="0" xfId="0" applyFont="1" applyFill="1" applyAlignment="1">
      <alignment horizontal="left" vertical="center"/>
    </xf>
    <xf numFmtId="0" fontId="13" fillId="7" borderId="16" xfId="0" applyFont="1" applyFill="1" applyBorder="1" applyAlignment="1" applyProtection="1">
      <alignment vertical="center"/>
      <protection locked="0"/>
    </xf>
    <xf numFmtId="0" fontId="18" fillId="0" borderId="0" xfId="0" applyFont="1" applyAlignment="1" applyProtection="1">
      <alignment vertical="center" wrapText="1"/>
      <protection locked="0"/>
    </xf>
    <xf numFmtId="0" fontId="13" fillId="4" borderId="0" xfId="0" applyFont="1" applyFill="1" applyAlignment="1">
      <alignment horizontal="left" vertical="center" wrapText="1"/>
    </xf>
    <xf numFmtId="0" fontId="19" fillId="4" borderId="0" xfId="0" applyFont="1" applyFill="1" applyAlignment="1">
      <alignment horizontal="left" vertical="center" wrapText="1"/>
    </xf>
    <xf numFmtId="0" fontId="13" fillId="0" borderId="0" xfId="0" applyFont="1" applyAlignment="1">
      <alignment vertical="top"/>
    </xf>
    <xf numFmtId="0" fontId="18" fillId="0" borderId="17" xfId="0" applyFont="1" applyBorder="1" applyAlignment="1" applyProtection="1">
      <alignment horizontal="center" vertical="center" wrapText="1"/>
      <protection locked="0"/>
    </xf>
    <xf numFmtId="0" fontId="11" fillId="0" borderId="17" xfId="0" applyFont="1" applyBorder="1" applyAlignment="1">
      <alignment horizontal="left" vertical="top" wrapText="1"/>
    </xf>
    <xf numFmtId="0" fontId="18" fillId="0" borderId="0" xfId="0" applyFont="1" applyAlignment="1" applyProtection="1">
      <alignment horizontal="center" vertical="center" wrapText="1"/>
      <protection locked="0"/>
    </xf>
    <xf numFmtId="0" fontId="11" fillId="4" borderId="0" xfId="0" applyFont="1" applyFill="1" applyAlignment="1">
      <alignment horizontal="left" vertical="top" wrapText="1"/>
    </xf>
    <xf numFmtId="1" fontId="13" fillId="0" borderId="0" xfId="0" applyNumberFormat="1" applyFont="1" applyAlignment="1">
      <alignment horizontal="center" vertical="center"/>
    </xf>
    <xf numFmtId="0" fontId="11" fillId="0" borderId="0" xfId="0" applyFont="1" applyAlignment="1">
      <alignment horizontal="left" vertical="center"/>
    </xf>
    <xf numFmtId="0" fontId="11" fillId="4" borderId="0" xfId="0" applyFont="1" applyFill="1" applyAlignment="1">
      <alignment vertical="top" wrapText="1"/>
    </xf>
    <xf numFmtId="0" fontId="18" fillId="0" borderId="19" xfId="0" applyFont="1" applyBorder="1" applyAlignment="1" applyProtection="1">
      <alignment horizontal="center" vertical="center" wrapText="1"/>
      <protection locked="0"/>
    </xf>
    <xf numFmtId="164" fontId="13" fillId="4" borderId="0" xfId="0" applyNumberFormat="1" applyFont="1" applyFill="1" applyAlignment="1">
      <alignment horizontal="right" vertical="center"/>
    </xf>
    <xf numFmtId="1" fontId="13" fillId="4" borderId="0" xfId="0" applyNumberFormat="1" applyFont="1" applyFill="1" applyAlignment="1">
      <alignment horizontal="center" vertical="center"/>
    </xf>
    <xf numFmtId="0" fontId="20" fillId="4" borderId="0" xfId="0" applyFont="1" applyFill="1" applyAlignment="1">
      <alignment horizontal="left" vertical="center"/>
    </xf>
    <xf numFmtId="0" fontId="21" fillId="4" borderId="0" xfId="0" applyFont="1" applyFill="1" applyAlignment="1">
      <alignment horizontal="left"/>
    </xf>
    <xf numFmtId="0" fontId="13" fillId="4" borderId="17" xfId="0" applyFont="1" applyFill="1" applyBorder="1" applyAlignment="1">
      <alignment vertical="center"/>
    </xf>
    <xf numFmtId="1" fontId="13" fillId="0" borderId="17" xfId="0" applyNumberFormat="1" applyFont="1" applyBorder="1" applyAlignment="1">
      <alignment horizontal="left" vertical="center"/>
    </xf>
    <xf numFmtId="0" fontId="11" fillId="4" borderId="17" xfId="0" applyFont="1" applyFill="1" applyBorder="1" applyAlignment="1">
      <alignment horizontal="left"/>
    </xf>
    <xf numFmtId="0" fontId="14" fillId="4" borderId="17" xfId="0" applyFont="1" applyFill="1" applyBorder="1" applyAlignment="1">
      <alignment horizontal="left"/>
    </xf>
    <xf numFmtId="44" fontId="13" fillId="4" borderId="17" xfId="0" applyNumberFormat="1" applyFont="1" applyFill="1" applyBorder="1" applyAlignment="1">
      <alignment horizontal="right" vertical="center"/>
    </xf>
    <xf numFmtId="0" fontId="22" fillId="4" borderId="17" xfId="0" applyFont="1" applyFill="1" applyBorder="1" applyAlignment="1">
      <alignment vertical="center"/>
    </xf>
    <xf numFmtId="0" fontId="22" fillId="4" borderId="17" xfId="0" applyFont="1" applyFill="1" applyBorder="1" applyAlignment="1">
      <alignment vertical="top"/>
    </xf>
    <xf numFmtId="0" fontId="22" fillId="4" borderId="17" xfId="0" applyFont="1" applyFill="1" applyBorder="1" applyAlignment="1">
      <alignment horizontal="left" vertical="top"/>
    </xf>
    <xf numFmtId="0" fontId="14" fillId="4" borderId="17" xfId="0" applyFont="1" applyFill="1" applyBorder="1" applyAlignment="1">
      <alignment horizontal="left" vertical="top"/>
    </xf>
    <xf numFmtId="1" fontId="13" fillId="4" borderId="0" xfId="0" applyNumberFormat="1" applyFont="1" applyFill="1" applyAlignment="1">
      <alignment horizontal="left" vertical="center"/>
    </xf>
    <xf numFmtId="0" fontId="11" fillId="4" borderId="0" xfId="0" applyFont="1" applyFill="1" applyAlignment="1">
      <alignment horizontal="left"/>
    </xf>
    <xf numFmtId="0" fontId="14" fillId="4" borderId="0" xfId="0" applyFont="1" applyFill="1" applyAlignment="1">
      <alignment horizontal="left"/>
    </xf>
    <xf numFmtId="44" fontId="13" fillId="4" borderId="0" xfId="0" applyNumberFormat="1" applyFont="1" applyFill="1" applyAlignment="1">
      <alignment horizontal="right" vertical="center"/>
    </xf>
    <xf numFmtId="0" fontId="22" fillId="4" borderId="0" xfId="0" applyFont="1" applyFill="1" applyAlignment="1">
      <alignment vertical="center"/>
    </xf>
    <xf numFmtId="0" fontId="22" fillId="4" borderId="0" xfId="0" applyFont="1" applyFill="1" applyAlignment="1">
      <alignment horizontal="left" vertical="center"/>
    </xf>
    <xf numFmtId="0" fontId="11" fillId="4" borderId="0" xfId="0" applyFont="1" applyFill="1"/>
    <xf numFmtId="0" fontId="22" fillId="4" borderId="0" xfId="0" applyFont="1" applyFill="1"/>
    <xf numFmtId="0" fontId="23" fillId="0" borderId="0" xfId="0" applyFont="1" applyAlignment="1">
      <alignment vertical="center"/>
    </xf>
    <xf numFmtId="0" fontId="24" fillId="5" borderId="2" xfId="0" applyFont="1" applyFill="1" applyBorder="1" applyAlignment="1">
      <alignment vertical="center"/>
    </xf>
    <xf numFmtId="0" fontId="24" fillId="5" borderId="18" xfId="0" applyFont="1" applyFill="1" applyBorder="1" applyAlignment="1">
      <alignment vertical="center"/>
    </xf>
    <xf numFmtId="1" fontId="24" fillId="5" borderId="18" xfId="0" applyNumberFormat="1" applyFont="1" applyFill="1" applyBorder="1" applyAlignment="1">
      <alignment horizontal="center" vertical="center"/>
    </xf>
    <xf numFmtId="2" fontId="24" fillId="5" borderId="18" xfId="0" applyNumberFormat="1" applyFont="1" applyFill="1" applyBorder="1" applyAlignment="1">
      <alignment horizontal="center" vertical="center"/>
    </xf>
    <xf numFmtId="0" fontId="25" fillId="5" borderId="4" xfId="0" applyFont="1" applyFill="1" applyBorder="1" applyAlignment="1">
      <alignment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7_Northumberland%20Pub%20Library_470%20Wkbk.xlsm" TargetMode="External"/><Relationship Id="rId2" Type="http://schemas.openxmlformats.org/officeDocument/2006/relationships/externalLinkPath" Target="https://centraled.sharepoint.com/sites/E-RateCentral/Shared%20Documents/E-Rate%20Clients/Northumberland%20Pub%20Library_VA_126447/2027-28/470/27_Northumberland%20Pub%20Library_470%20Wkbk.xlsm" TargetMode="External"/><Relationship Id="rId1" Type="http://schemas.openxmlformats.org/officeDocument/2006/relationships/externalLinkPath" Target="/sites/E-RateCentral/Shared%20Documents/E-Rate%20Clients/Northumberland%20Pub%20Library_VA_126447/2027-28/470/27_Northumberland%20Pub%20Library_470%20Wkb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Current Entities"/>
      <sheetName val="2-Current FRN"/>
      <sheetName val="3-C1 Planning"/>
      <sheetName val="4-C2 Budget &amp; Guide"/>
      <sheetName val="5-C2 Needs"/>
      <sheetName val="471 Bulk Upload"/>
      <sheetName val="Lists"/>
      <sheetName val="FRN data"/>
      <sheetName val="FRN Line Items"/>
      <sheetName val="Supp Entity Info child"/>
      <sheetName val="I&amp;AD"/>
      <sheetName val="Supp Entity Info parent"/>
      <sheetName val="C2 Budget Tool Data"/>
      <sheetName val="Supp Info Annexes"/>
      <sheetName val="Annex Supp Entity Data"/>
      <sheetName val="Entity-Annex Staging"/>
    </sheetNames>
    <sheetDataSet>
      <sheetData sheetId="0"/>
      <sheetData sheetId="1"/>
      <sheetData sheetId="2"/>
      <sheetData sheetId="3"/>
      <sheetData sheetId="4">
        <row r="2">
          <cell r="A2" t="str">
            <v>Category 2 Equipment List to be Completed by E-Rate Applicant for Intended 2027-2028 Purchases</v>
          </cell>
        </row>
        <row r="3">
          <cell r="A3" t="str">
            <v>Please follow the steps below to request equipment and services for your Category 2 Equipment List. "Type of Product", "Quantity" and "Is Installation required?" fields are required.</v>
          </cell>
        </row>
        <row r="4">
          <cell r="A4" t="str">
            <v>If you are requesting a specific make or model, please complete the corresponding fields. Keep in mind that all proposals offering functionally equivalent solutions must be accepted and fairly evaluated, in accordance with E-Rate guidelines.</v>
          </cell>
        </row>
        <row r="6">
          <cell r="A6" t="str">
            <v xml:space="preserve">Dropdown Fields Explained
</v>
          </cell>
        </row>
        <row r="7">
          <cell r="A7" t="str">
            <v>Is Installation Required?</v>
          </cell>
        </row>
        <row r="8">
          <cell r="B8" t="str">
            <v>- Select “Yes” if installation is needed.</v>
          </cell>
        </row>
        <row r="9">
          <cell r="B9" t="str">
            <v>- Select “No” if installation is not required.</v>
          </cell>
        </row>
        <row r="10">
          <cell r="A10" t="str">
            <v>Product Type</v>
          </cell>
        </row>
        <row r="11">
          <cell r="B11" t="str">
            <v>- Choose from the dropdown list. These options match the Category 2 Eligible Equipment listed above which include all E-Rate Eligible Equipment and Services. If your equipment does not fall into these categories, it is likely ineligible. If you would like to include it to determine eligibility, please list the closest type and add notes in the Comments field.</v>
          </cell>
        </row>
        <row r="12">
          <cell r="A12" t="str">
            <v>Make</v>
          </cell>
        </row>
        <row r="13">
          <cell r="B13" t="str">
            <v>- Select the manufacturer from the dropdown list.</v>
          </cell>
        </row>
        <row r="14">
          <cell r="B14" t="str">
            <v>- If your preferred make is not listed, choose “Other” and enter the make manually in the "Other Make" column.</v>
          </cell>
        </row>
        <row r="15">
          <cell r="A15" t="str">
            <v>Model#/SKU</v>
          </cell>
        </row>
        <row r="16">
          <cell r="B16" t="str">
            <v>-This field is optional, however, to receive bids that best meet your entity’s needs, we recommend listing a preferred SKU if available. If you do not have this information, please include detailed specifications in the Model #/SKU cell.</v>
          </cell>
        </row>
        <row r="17">
          <cell r="A17" t="str">
            <v>Quantity</v>
          </cell>
        </row>
        <row r="18">
          <cell r="B18" t="str">
            <v>-Please list the total Quantity needed or a best estimate.</v>
          </cell>
        </row>
        <row r="19">
          <cell r="B19" t="str">
            <v>-For cabling requests, enter the estimated footage in the Quantity field and the number of connections or drops in the Comments field. For larger projects, please also submit a separate scope of work document detailing the cabling requirements.</v>
          </cell>
        </row>
        <row r="23">
          <cell r="A23" t="str">
            <v>Is Installation Required?</v>
          </cell>
          <cell r="B23" t="str">
            <v>Product Type</v>
          </cell>
          <cell r="D23" t="str">
            <v>Make
(or equivalent)</v>
          </cell>
          <cell r="E23" t="str">
            <v>Other Make
(If Manufacturer Name Not Available in "Make" Options)</v>
          </cell>
          <cell r="F23" t="str">
            <v>Model #/SKU
(or equivalent)</v>
          </cell>
          <cell r="G23" t="str">
            <v>Quantity</v>
          </cell>
        </row>
        <row r="24">
          <cell r="A24" t="str">
            <v>No</v>
          </cell>
          <cell r="B24" t="str">
            <v>Router</v>
          </cell>
          <cell r="D24" t="str">
            <v>Ubiquiti</v>
          </cell>
          <cell r="F24" t="str">
            <v>UDM-SE: Dream Machine Special Edition</v>
          </cell>
          <cell r="G24">
            <v>1</v>
          </cell>
        </row>
        <row r="25">
          <cell r="A25" t="str">
            <v>No</v>
          </cell>
          <cell r="B25" t="str">
            <v>Switch</v>
          </cell>
          <cell r="D25" t="str">
            <v>Ubiquiti</v>
          </cell>
          <cell r="F25" t="str">
            <v>USW-Pro-Max-24-PoE: Pro Max 24 PoE</v>
          </cell>
          <cell r="G25">
            <v>1</v>
          </cell>
        </row>
        <row r="26">
          <cell r="A26" t="str">
            <v>No</v>
          </cell>
          <cell r="B26" t="str">
            <v>Switch</v>
          </cell>
          <cell r="D26" t="str">
            <v>Ubiquiti</v>
          </cell>
          <cell r="F26" t="str">
            <v>USW-Ultra-210W: Ultra 210W</v>
          </cell>
          <cell r="G26">
            <v>1</v>
          </cell>
        </row>
        <row r="27">
          <cell r="A27" t="str">
            <v>No</v>
          </cell>
          <cell r="B27" t="str">
            <v>Switch</v>
          </cell>
          <cell r="D27" t="str">
            <v>Ubiquiti</v>
          </cell>
          <cell r="F27" t="str">
            <v>UDB-Switch-US: Device Bridge Switch</v>
          </cell>
          <cell r="G27">
            <v>1</v>
          </cell>
        </row>
        <row r="28">
          <cell r="A28" t="str">
            <v>No</v>
          </cell>
          <cell r="B28" t="str">
            <v>Connectors</v>
          </cell>
          <cell r="D28" t="str">
            <v>Ubiquiti</v>
          </cell>
          <cell r="F28" t="str">
            <v>Related Components required for proper functionality</v>
          </cell>
          <cell r="G28">
            <v>8</v>
          </cell>
        </row>
      </sheetData>
      <sheetData sheetId="5"/>
      <sheetData sheetId="6">
        <row r="1">
          <cell r="E1" t="str">
            <v>Access Point</v>
          </cell>
          <cell r="F1" t="str">
            <v>Wireless Data Distribution</v>
          </cell>
        </row>
        <row r="2">
          <cell r="E2" t="str">
            <v>Antenna</v>
          </cell>
          <cell r="F2" t="str">
            <v>Wireless Data Distribution</v>
          </cell>
        </row>
        <row r="3">
          <cell r="E3" t="str">
            <v>BMIC</v>
          </cell>
          <cell r="F3" t="str">
            <v>Basic Maintenance of Internal Connections</v>
          </cell>
        </row>
        <row r="4">
          <cell r="E4" t="str">
            <v>Cabling</v>
          </cell>
          <cell r="F4" t="str">
            <v>Cabling/Connectors</v>
          </cell>
        </row>
        <row r="5">
          <cell r="E5" t="str">
            <v>Caching Equipment</v>
          </cell>
          <cell r="F5" t="str">
            <v>Caching</v>
          </cell>
        </row>
        <row r="6">
          <cell r="E6" t="str">
            <v>Caching Service</v>
          </cell>
          <cell r="F6" t="str">
            <v>Caching</v>
          </cell>
        </row>
        <row r="7">
          <cell r="E7" t="str">
            <v>Connectors</v>
          </cell>
          <cell r="F7" t="str">
            <v>Cabling/Connectors</v>
          </cell>
        </row>
        <row r="8">
          <cell r="E8" t="str">
            <v>Fees, Taxes, etc</v>
          </cell>
          <cell r="F8" t="str">
            <v>Miscellaneous</v>
          </cell>
        </row>
        <row r="9">
          <cell r="E9" t="str">
            <v>Firewall Services &amp; Components</v>
          </cell>
          <cell r="F9" t="str">
            <v>Data Protection</v>
          </cell>
        </row>
        <row r="10">
          <cell r="E10" t="str">
            <v>Installation, Activation, &amp; Initial Configuration</v>
          </cell>
          <cell r="F10" t="str">
            <v>Miscellaneous</v>
          </cell>
        </row>
        <row r="11">
          <cell r="E11" t="str">
            <v>LAN Controller</v>
          </cell>
          <cell r="F11" t="str">
            <v>Wireless Data Distribution</v>
          </cell>
        </row>
        <row r="12">
          <cell r="E12" t="str">
            <v>License</v>
          </cell>
          <cell r="F12" t="str">
            <v>License</v>
          </cell>
        </row>
        <row r="13">
          <cell r="E13" t="str">
            <v>MIBS</v>
          </cell>
          <cell r="F13" t="str">
            <v>Managed Internal Broadband Services</v>
          </cell>
        </row>
        <row r="14">
          <cell r="E14" t="str">
            <v>Module</v>
          </cell>
          <cell r="F14" t="str">
            <v>Module</v>
          </cell>
        </row>
        <row r="15">
          <cell r="E15" t="str">
            <v>Operating System Software of Eligible Equipment</v>
          </cell>
          <cell r="F15" t="str">
            <v>Software</v>
          </cell>
        </row>
        <row r="16">
          <cell r="E16" t="str">
            <v>Racks &amp; Cabinets</v>
          </cell>
          <cell r="F16" t="str">
            <v>Racks</v>
          </cell>
        </row>
        <row r="17">
          <cell r="E17" t="str">
            <v>Router</v>
          </cell>
          <cell r="F17" t="str">
            <v>Data Distribution</v>
          </cell>
        </row>
        <row r="18">
          <cell r="E18" t="str">
            <v>Switch</v>
          </cell>
          <cell r="F18" t="str">
            <v>Data Distribution</v>
          </cell>
        </row>
        <row r="19">
          <cell r="E19" t="str">
            <v>Training</v>
          </cell>
          <cell r="F19" t="str">
            <v>Miscellaneous</v>
          </cell>
        </row>
        <row r="20">
          <cell r="E20" t="str">
            <v>Transceiver</v>
          </cell>
          <cell r="F20" t="str">
            <v>Transceiver</v>
          </cell>
        </row>
        <row r="21">
          <cell r="E21" t="str">
            <v>UPS/Battery Backup</v>
          </cell>
          <cell r="F21" t="str">
            <v>Data Protection</v>
          </cell>
        </row>
        <row r="22">
          <cell r="E22" t="str">
            <v>Wireless Controller</v>
          </cell>
          <cell r="F22" t="str">
            <v>Wireless Data Distribution</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EE79C-5EF4-4F9D-9BFE-329C0738A507}">
  <sheetPr codeName="Sheet9">
    <tabColor theme="1"/>
    <pageSetUpPr fitToPage="1"/>
  </sheetPr>
  <dimension ref="A1:U74"/>
  <sheetViews>
    <sheetView showGridLines="0" tabSelected="1" topLeftCell="A19" zoomScale="115" zoomScaleNormal="115" zoomScalePageLayoutView="80" workbookViewId="0">
      <selection activeCell="B72" sqref="B72"/>
    </sheetView>
  </sheetViews>
  <sheetFormatPr defaultColWidth="9.21875" defaultRowHeight="14.4" x14ac:dyDescent="0.3"/>
  <cols>
    <col min="1" max="1" width="17.5546875" style="8" customWidth="1"/>
    <col min="2" max="2" width="47.77734375" style="8" bestFit="1" customWidth="1"/>
    <col min="3" max="3" width="53.21875" style="8" hidden="1" customWidth="1"/>
    <col min="4" max="4" width="15.77734375" style="8" customWidth="1"/>
    <col min="5" max="5" width="16" style="8" customWidth="1"/>
    <col min="6" max="6" width="27.21875" style="8" customWidth="1"/>
    <col min="7" max="7" width="10.44140625" style="7" customWidth="1"/>
    <col min="8" max="9" width="20.44140625" style="1" customWidth="1"/>
    <col min="10" max="10" width="32" style="1" customWidth="1"/>
    <col min="11" max="11" width="10.44140625" style="6" customWidth="1"/>
    <col min="12" max="12" width="14.77734375" style="3" customWidth="1"/>
    <col min="13" max="13" width="14.44140625" style="5" bestFit="1" customWidth="1"/>
    <col min="14" max="14" width="17.77734375" style="4" hidden="1" customWidth="1"/>
    <col min="15" max="15" width="17.77734375" style="3" hidden="1" customWidth="1"/>
    <col min="16" max="17" width="17.77734375" style="1" customWidth="1"/>
    <col min="18" max="18" width="16.44140625" style="1" customWidth="1"/>
    <col min="19" max="19" width="9.21875" style="2" customWidth="1"/>
    <col min="20" max="20" width="8.21875" style="2" hidden="1" customWidth="1"/>
    <col min="21" max="21" width="9.21875" style="2" customWidth="1"/>
    <col min="22" max="16384" width="9.21875" style="1"/>
  </cols>
  <sheetData>
    <row r="1" spans="1:18" ht="5.25" customHeight="1" x14ac:dyDescent="0.3"/>
    <row r="2" spans="1:18" s="98" customFormat="1" ht="21" x14ac:dyDescent="0.3">
      <c r="A2" s="103" t="s">
        <v>50</v>
      </c>
      <c r="B2" s="100"/>
      <c r="C2" s="102"/>
      <c r="D2" s="102"/>
      <c r="E2" s="100"/>
      <c r="F2" s="100"/>
      <c r="G2" s="100"/>
      <c r="H2" s="101"/>
      <c r="I2" s="100"/>
      <c r="J2" s="101"/>
      <c r="K2" s="100"/>
      <c r="L2" s="100"/>
      <c r="M2" s="100"/>
      <c r="N2" s="99"/>
      <c r="O2" s="100"/>
      <c r="P2" s="100"/>
      <c r="Q2" s="100"/>
      <c r="R2" s="99"/>
    </row>
    <row r="3" spans="1:18" s="48" customFormat="1" ht="20.25" customHeight="1" x14ac:dyDescent="0.3">
      <c r="A3" s="92" t="s">
        <v>49</v>
      </c>
      <c r="B3" s="97" t="s">
        <v>48</v>
      </c>
      <c r="C3" s="94"/>
      <c r="D3" s="94"/>
      <c r="E3" s="94"/>
      <c r="F3" s="51"/>
      <c r="G3" s="51"/>
      <c r="H3" s="51"/>
      <c r="I3" s="93"/>
      <c r="J3" s="92"/>
      <c r="K3" s="91"/>
      <c r="L3" s="96"/>
      <c r="M3" s="51"/>
      <c r="N3" s="51"/>
    </row>
    <row r="4" spans="1:18" s="48" customFormat="1" ht="15.75" customHeight="1" x14ac:dyDescent="0.3">
      <c r="A4" s="55" t="s">
        <v>47</v>
      </c>
      <c r="B4" s="95">
        <v>126447</v>
      </c>
      <c r="C4" s="94"/>
      <c r="D4" s="94"/>
      <c r="E4" s="94"/>
      <c r="F4" s="51"/>
      <c r="G4" s="51"/>
      <c r="H4" s="51"/>
      <c r="I4" s="93"/>
      <c r="J4" s="92"/>
      <c r="K4" s="91"/>
      <c r="L4" s="90"/>
      <c r="M4" s="51"/>
      <c r="N4" s="51"/>
    </row>
    <row r="5" spans="1:18" s="48" customFormat="1" ht="20.25" customHeight="1" thickBot="1" x14ac:dyDescent="0.35">
      <c r="A5" s="89" t="s">
        <v>46</v>
      </c>
      <c r="B5" s="88">
        <v>270002413</v>
      </c>
      <c r="C5" s="87"/>
      <c r="D5" s="86"/>
      <c r="E5" s="86"/>
      <c r="F5" s="81"/>
      <c r="G5" s="81"/>
      <c r="H5" s="81"/>
      <c r="I5" s="85"/>
      <c r="J5" s="84"/>
      <c r="K5" s="83"/>
      <c r="L5" s="82"/>
      <c r="M5" s="81"/>
      <c r="N5" s="81"/>
      <c r="P5" s="49"/>
      <c r="Q5" s="49"/>
      <c r="R5" s="49"/>
    </row>
    <row r="6" spans="1:18" s="48" customFormat="1" ht="24.75" customHeight="1" x14ac:dyDescent="0.35">
      <c r="A6" s="80" t="s">
        <v>45</v>
      </c>
      <c r="B6" s="79"/>
      <c r="C6" s="79"/>
      <c r="D6" s="55"/>
      <c r="E6" s="55"/>
      <c r="F6" s="55"/>
      <c r="G6" s="55"/>
      <c r="H6" s="55"/>
      <c r="I6" s="55"/>
      <c r="J6" s="51"/>
      <c r="K6" s="78"/>
      <c r="L6" s="77"/>
      <c r="M6" s="51"/>
      <c r="N6" s="51"/>
      <c r="P6" s="76" t="s">
        <v>44</v>
      </c>
      <c r="Q6" s="76"/>
      <c r="R6" s="76"/>
    </row>
    <row r="7" spans="1:18" s="68" customFormat="1" ht="15" customHeight="1" x14ac:dyDescent="0.3">
      <c r="A7" s="74" t="s">
        <v>43</v>
      </c>
      <c r="B7" s="75"/>
      <c r="C7" s="75"/>
      <c r="D7" s="75"/>
      <c r="E7" s="75"/>
      <c r="F7" s="75"/>
      <c r="G7" s="75"/>
      <c r="H7" s="75"/>
      <c r="I7" s="75"/>
      <c r="J7" s="75"/>
      <c r="K7" s="75"/>
      <c r="L7" s="75"/>
      <c r="P7" s="71"/>
      <c r="Q7" s="71"/>
      <c r="R7" s="71"/>
    </row>
    <row r="8" spans="1:18" s="68" customFormat="1" ht="15" customHeight="1" x14ac:dyDescent="0.3">
      <c r="A8" s="74" t="s">
        <v>42</v>
      </c>
      <c r="B8" s="75"/>
      <c r="C8" s="75"/>
      <c r="D8" s="75"/>
      <c r="E8" s="75"/>
      <c r="F8" s="75"/>
      <c r="G8" s="75"/>
      <c r="H8" s="75"/>
      <c r="I8" s="75"/>
      <c r="J8" s="75"/>
      <c r="K8" s="75"/>
      <c r="L8" s="75"/>
      <c r="P8" s="71"/>
      <c r="Q8" s="71"/>
      <c r="R8" s="71"/>
    </row>
    <row r="9" spans="1:18" s="68" customFormat="1" ht="15" customHeight="1" x14ac:dyDescent="0.3">
      <c r="A9" s="74" t="s">
        <v>41</v>
      </c>
      <c r="B9" s="72"/>
      <c r="C9" s="72"/>
      <c r="D9" s="72"/>
      <c r="E9" s="72"/>
      <c r="F9" s="72"/>
      <c r="G9" s="72"/>
      <c r="H9" s="72"/>
      <c r="I9" s="72"/>
      <c r="J9" s="72"/>
      <c r="K9" s="72"/>
      <c r="L9" s="72"/>
      <c r="M9" s="72"/>
      <c r="N9" s="72"/>
      <c r="P9" s="71"/>
      <c r="Q9" s="71"/>
      <c r="R9" s="71"/>
    </row>
    <row r="10" spans="1:18" s="68" customFormat="1" ht="15" customHeight="1" x14ac:dyDescent="0.3">
      <c r="A10" s="74" t="s">
        <v>40</v>
      </c>
      <c r="B10" s="72"/>
      <c r="C10" s="72"/>
      <c r="D10" s="72"/>
      <c r="E10" s="72"/>
      <c r="F10" s="72"/>
      <c r="G10" s="72"/>
      <c r="H10" s="72"/>
      <c r="I10" s="72"/>
      <c r="J10" s="72"/>
      <c r="K10" s="72"/>
      <c r="L10" s="72"/>
      <c r="M10" s="72"/>
      <c r="N10" s="72"/>
      <c r="P10" s="71"/>
      <c r="Q10" s="71"/>
      <c r="R10" s="71"/>
    </row>
    <row r="11" spans="1:18" s="68" customFormat="1" ht="15" customHeight="1" x14ac:dyDescent="0.3">
      <c r="A11" s="74" t="s">
        <v>39</v>
      </c>
      <c r="B11" s="48"/>
      <c r="C11" s="61"/>
      <c r="D11" s="73"/>
      <c r="E11" s="48"/>
      <c r="F11" s="48"/>
      <c r="G11" s="73"/>
      <c r="H11" s="48"/>
      <c r="I11" s="48"/>
      <c r="J11" s="72"/>
      <c r="K11" s="72"/>
      <c r="L11" s="72"/>
      <c r="M11" s="72"/>
      <c r="N11" s="72"/>
      <c r="P11" s="71"/>
      <c r="Q11" s="71"/>
      <c r="R11" s="71"/>
    </row>
    <row r="12" spans="1:18" s="68" customFormat="1" ht="38.25" customHeight="1" thickBot="1" x14ac:dyDescent="0.35">
      <c r="A12" s="70" t="s">
        <v>38</v>
      </c>
      <c r="B12" s="70"/>
      <c r="C12" s="70"/>
      <c r="D12" s="70"/>
      <c r="E12" s="70"/>
      <c r="F12" s="70"/>
      <c r="G12" s="70"/>
      <c r="H12" s="70"/>
      <c r="I12" s="70"/>
      <c r="J12" s="70"/>
      <c r="K12" s="70"/>
      <c r="L12" s="70"/>
      <c r="M12" s="70"/>
      <c r="N12" s="46"/>
      <c r="P12" s="69"/>
      <c r="Q12" s="69"/>
      <c r="R12" s="69"/>
    </row>
    <row r="13" spans="1:18" s="48" customFormat="1" ht="24" customHeight="1" x14ac:dyDescent="0.35">
      <c r="A13" s="47" t="s">
        <v>37</v>
      </c>
      <c r="B13" s="67"/>
      <c r="C13" s="66"/>
      <c r="D13" s="66"/>
      <c r="E13" s="66"/>
      <c r="F13" s="66"/>
      <c r="G13" s="66"/>
      <c r="H13" s="66"/>
      <c r="I13" s="66"/>
      <c r="J13" s="66"/>
      <c r="K13" s="66"/>
      <c r="L13" s="66"/>
      <c r="M13" s="66"/>
      <c r="N13" s="66"/>
      <c r="P13" s="65"/>
      <c r="Q13" s="65"/>
      <c r="R13" s="65"/>
    </row>
    <row r="14" spans="1:18" s="48" customFormat="1" ht="15.6" x14ac:dyDescent="0.3">
      <c r="A14" s="55" t="s">
        <v>36</v>
      </c>
      <c r="B14" s="64"/>
      <c r="C14" s="53"/>
      <c r="D14" s="52"/>
      <c r="E14" s="51"/>
      <c r="F14" s="63" t="s">
        <v>35</v>
      </c>
      <c r="G14" s="62"/>
      <c r="H14" s="61"/>
      <c r="I14" s="61"/>
      <c r="J14" s="61"/>
      <c r="K14" s="60"/>
      <c r="L14" s="60"/>
      <c r="M14" s="60"/>
      <c r="N14" s="51"/>
    </row>
    <row r="15" spans="1:18" s="48" customFormat="1" x14ac:dyDescent="0.3">
      <c r="A15" s="55" t="s">
        <v>34</v>
      </c>
      <c r="B15" s="59"/>
      <c r="C15" s="53"/>
      <c r="D15" s="52"/>
      <c r="E15" s="51"/>
      <c r="F15" s="55" t="s">
        <v>33</v>
      </c>
      <c r="G15" s="54"/>
      <c r="H15" s="53"/>
      <c r="I15" s="52"/>
      <c r="K15" s="51"/>
      <c r="L15" s="51"/>
      <c r="M15" s="51"/>
      <c r="N15" s="51"/>
    </row>
    <row r="16" spans="1:18" s="48" customFormat="1" x14ac:dyDescent="0.3">
      <c r="A16" s="55" t="s">
        <v>32</v>
      </c>
      <c r="B16" s="58"/>
      <c r="C16" s="53"/>
      <c r="D16" s="52"/>
      <c r="E16" s="51"/>
      <c r="F16" s="55" t="s">
        <v>31</v>
      </c>
      <c r="G16" s="54"/>
      <c r="H16" s="53"/>
      <c r="I16" s="52"/>
      <c r="K16" s="51"/>
      <c r="L16" s="51"/>
      <c r="M16" s="51"/>
      <c r="N16" s="51"/>
    </row>
    <row r="17" spans="1:21" s="48" customFormat="1" x14ac:dyDescent="0.3">
      <c r="A17" s="55" t="s">
        <v>30</v>
      </c>
      <c r="B17" s="57"/>
      <c r="C17" s="53"/>
      <c r="D17" s="52"/>
      <c r="E17" s="51"/>
      <c r="F17" s="55" t="s">
        <v>29</v>
      </c>
      <c r="G17" s="54"/>
      <c r="H17" s="53"/>
      <c r="I17" s="52"/>
      <c r="K17" s="51"/>
      <c r="L17" s="51"/>
      <c r="M17" s="51"/>
      <c r="N17" s="51"/>
    </row>
    <row r="18" spans="1:21" s="48" customFormat="1" x14ac:dyDescent="0.3">
      <c r="A18" s="55" t="s">
        <v>28</v>
      </c>
      <c r="B18" s="56"/>
      <c r="C18" s="53"/>
      <c r="D18" s="52"/>
      <c r="E18" s="51"/>
      <c r="F18" s="55" t="s">
        <v>27</v>
      </c>
      <c r="G18" s="54"/>
      <c r="H18" s="53"/>
      <c r="I18" s="52"/>
      <c r="K18" s="51"/>
      <c r="L18" s="51"/>
      <c r="M18" s="51"/>
      <c r="N18" s="51"/>
    </row>
    <row r="19" spans="1:21" s="48" customFormat="1" ht="7.5" customHeight="1" thickBot="1" x14ac:dyDescent="0.35">
      <c r="A19" s="50"/>
      <c r="B19" s="50"/>
      <c r="C19" s="50"/>
      <c r="D19" s="50"/>
      <c r="E19" s="50"/>
      <c r="F19" s="50"/>
      <c r="G19" s="50"/>
      <c r="H19" s="50"/>
      <c r="I19" s="50"/>
      <c r="J19" s="50"/>
      <c r="K19" s="50"/>
      <c r="L19" s="50"/>
      <c r="M19" s="50"/>
      <c r="N19" s="50"/>
      <c r="P19" s="49"/>
      <c r="Q19" s="49"/>
      <c r="R19" s="49"/>
    </row>
    <row r="20" spans="1:21" s="45" customFormat="1" ht="24" customHeight="1" x14ac:dyDescent="0.35">
      <c r="A20" s="47" t="s">
        <v>26</v>
      </c>
      <c r="E20" s="46"/>
      <c r="F20" s="46"/>
      <c r="G20" s="46"/>
      <c r="H20" s="46"/>
      <c r="I20" s="46"/>
      <c r="J20" s="46"/>
      <c r="K20" s="46"/>
      <c r="L20" s="46"/>
      <c r="M20" s="46"/>
    </row>
    <row r="21" spans="1:21" ht="21.75" customHeight="1" x14ac:dyDescent="0.3">
      <c r="A21" s="44" t="s">
        <v>25</v>
      </c>
      <c r="B21" s="43"/>
      <c r="C21" s="43"/>
      <c r="D21" s="43"/>
      <c r="E21" s="43"/>
      <c r="F21" s="43"/>
      <c r="G21" s="43"/>
      <c r="H21" s="42" t="s">
        <v>24</v>
      </c>
      <c r="I21" s="41"/>
      <c r="J21" s="41"/>
      <c r="K21" s="41"/>
      <c r="L21" s="41"/>
      <c r="M21" s="40"/>
      <c r="N21" s="39" t="s">
        <v>23</v>
      </c>
      <c r="O21" s="39"/>
      <c r="P21" s="39"/>
      <c r="Q21" s="39"/>
      <c r="R21" s="38"/>
    </row>
    <row r="22" spans="1:21" ht="21" customHeight="1" x14ac:dyDescent="0.3">
      <c r="A22" s="37"/>
      <c r="B22" s="36"/>
      <c r="C22" s="36"/>
      <c r="D22" s="36"/>
      <c r="E22" s="36"/>
      <c r="F22" s="36"/>
      <c r="G22" s="36"/>
      <c r="H22" s="35" t="s">
        <v>22</v>
      </c>
      <c r="I22" s="34"/>
      <c r="J22" s="34"/>
      <c r="K22" s="34"/>
      <c r="L22" s="34"/>
      <c r="M22" s="33"/>
      <c r="N22" s="32"/>
      <c r="O22" s="32"/>
      <c r="P22" s="32"/>
      <c r="Q22" s="32"/>
      <c r="R22" s="31"/>
    </row>
    <row r="23" spans="1:21" s="23" customFormat="1" ht="43.2" x14ac:dyDescent="0.3">
      <c r="A23" s="26" t="s">
        <v>21</v>
      </c>
      <c r="B23" s="26" t="s">
        <v>20</v>
      </c>
      <c r="C23" s="26" t="s">
        <v>19</v>
      </c>
      <c r="D23" s="26" t="s">
        <v>17</v>
      </c>
      <c r="E23" s="26" t="s">
        <v>18</v>
      </c>
      <c r="F23" s="26" t="s">
        <v>15</v>
      </c>
      <c r="G23" s="30" t="s">
        <v>14</v>
      </c>
      <c r="H23" s="28" t="s">
        <v>17</v>
      </c>
      <c r="I23" s="28" t="s">
        <v>16</v>
      </c>
      <c r="J23" s="28" t="s">
        <v>15</v>
      </c>
      <c r="K23" s="29" t="s">
        <v>14</v>
      </c>
      <c r="L23" s="28" t="s">
        <v>13</v>
      </c>
      <c r="M23" s="28" t="s">
        <v>12</v>
      </c>
      <c r="N23" s="27" t="s">
        <v>11</v>
      </c>
      <c r="O23" s="25" t="s">
        <v>10</v>
      </c>
      <c r="P23" s="26" t="s">
        <v>9</v>
      </c>
      <c r="Q23" s="25" t="s">
        <v>8</v>
      </c>
      <c r="R23" s="25" t="s">
        <v>7</v>
      </c>
      <c r="S23" s="12"/>
      <c r="T23" s="24" t="s">
        <v>6</v>
      </c>
      <c r="U23" s="12"/>
    </row>
    <row r="24" spans="1:21" s="23" customFormat="1" ht="28.8" x14ac:dyDescent="0.3">
      <c r="A24" s="20" t="str" cm="1">
        <f t="array" ref="A24">IF(INDEX('[1]5-C2 Needs'!A:A, ROW())="","", INDEX('[1]5-C2 Needs'!A:A, ROW()))</f>
        <v>No</v>
      </c>
      <c r="B24" s="20" t="str" cm="1">
        <f t="array" ref="B24">IF(INDEX('[1]5-C2 Needs'!B:B, ROW())="","", INDEX('[1]5-C2 Needs'!B:B, ROW()))</f>
        <v>Router</v>
      </c>
      <c r="C24" s="20" t="str">
        <f>_xlfn.XLOOKUP(B24,[1]Lists!E:E,[1]Lists!F:F,"")</f>
        <v>Data Distribution</v>
      </c>
      <c r="D24" s="20" t="str" cm="1">
        <f t="array" ref="D24">IF(INDEX('[1]5-C2 Needs'!D:D, ROW())="","", INDEX('[1]5-C2 Needs'!D:D, ROW()))</f>
        <v>Ubiquiti</v>
      </c>
      <c r="E24" s="20" t="str" cm="1">
        <f t="array" ref="E24">IF(INDEX('[1]5-C2 Needs'!E:E, ROW())="","", INDEX('[1]5-C2 Needs'!E:E, ROW()))</f>
        <v/>
      </c>
      <c r="F24" s="20" t="str" cm="1">
        <f t="array" ref="F24">IF(INDEX('[1]5-C2 Needs'!F:F, ROW())="","", INDEX('[1]5-C2 Needs'!F:F, ROW()))</f>
        <v>UDM-SE: Dream Machine Special Edition</v>
      </c>
      <c r="G24" s="21" cm="1">
        <f t="array" ref="G24">IF(INDEX('[1]5-C2 Needs'!G:G, ROW())="","", INDEX('[1]5-C2 Needs'!G:G, ROW()))</f>
        <v>1</v>
      </c>
      <c r="H24" s="17"/>
      <c r="I24" s="17"/>
      <c r="J24" s="22"/>
      <c r="K24" s="16"/>
      <c r="L24" s="15"/>
      <c r="M24" s="14"/>
      <c r="N24" s="13">
        <f>M24-O24</f>
        <v>0</v>
      </c>
      <c r="O24" s="13">
        <f>ROUNDUP(M24-(M24*L24),2)</f>
        <v>0</v>
      </c>
      <c r="P24" s="13">
        <f>ROUNDDOWN(N24*K24,2)</f>
        <v>0</v>
      </c>
      <c r="Q24" s="13">
        <f>R24-P24</f>
        <v>0</v>
      </c>
      <c r="R24" s="13">
        <f>M24*K24</f>
        <v>0</v>
      </c>
      <c r="S24" s="12"/>
      <c r="T24" s="12" t="b">
        <f>COUNTA(J24,K24,L24)=3</f>
        <v>0</v>
      </c>
      <c r="U24" s="12"/>
    </row>
    <row r="25" spans="1:21" s="23" customFormat="1" ht="28.8" x14ac:dyDescent="0.3">
      <c r="A25" s="20" t="str" cm="1">
        <f t="array" ref="A25">IF(INDEX('[1]5-C2 Needs'!A:A, ROW())="","", INDEX('[1]5-C2 Needs'!A:A, ROW()))</f>
        <v>No</v>
      </c>
      <c r="B25" s="20" t="str" cm="1">
        <f t="array" ref="B25">IF(INDEX('[1]5-C2 Needs'!B:B, ROW())="","", INDEX('[1]5-C2 Needs'!B:B, ROW()))</f>
        <v>Switch</v>
      </c>
      <c r="C25" s="20" t="str">
        <f>_xlfn.XLOOKUP(B25,[1]Lists!E:E,[1]Lists!F:F,"")</f>
        <v>Data Distribution</v>
      </c>
      <c r="D25" s="20" t="str" cm="1">
        <f t="array" ref="D25">IF(INDEX('[1]5-C2 Needs'!D:D, ROW())="","", INDEX('[1]5-C2 Needs'!D:D, ROW()))</f>
        <v>Ubiquiti</v>
      </c>
      <c r="E25" s="20" t="str" cm="1">
        <f t="array" ref="E25">IF(INDEX('[1]5-C2 Needs'!E:E, ROW())="","", INDEX('[1]5-C2 Needs'!E:E, ROW()))</f>
        <v/>
      </c>
      <c r="F25" s="20" t="str" cm="1">
        <f t="array" ref="F25">IF(INDEX('[1]5-C2 Needs'!F:F, ROW())="","", INDEX('[1]5-C2 Needs'!F:F, ROW()))</f>
        <v>USW-Pro-Max-24-PoE: Pro Max 24 PoE</v>
      </c>
      <c r="G25" s="21" cm="1">
        <f t="array" ref="G25">IF(INDEX('[1]5-C2 Needs'!G:G, ROW())="","", INDEX('[1]5-C2 Needs'!G:G, ROW()))</f>
        <v>1</v>
      </c>
      <c r="H25" s="17"/>
      <c r="I25" s="17"/>
      <c r="J25" s="22"/>
      <c r="K25" s="16"/>
      <c r="L25" s="15"/>
      <c r="M25" s="14"/>
      <c r="N25" s="13">
        <f>M25-O25</f>
        <v>0</v>
      </c>
      <c r="O25" s="13">
        <f>ROUNDUP(M25-(M25*L25),2)</f>
        <v>0</v>
      </c>
      <c r="P25" s="13">
        <f>ROUNDDOWN(N25*K25,2)</f>
        <v>0</v>
      </c>
      <c r="Q25" s="13">
        <f>R25-P25</f>
        <v>0</v>
      </c>
      <c r="R25" s="13">
        <f>M25*K25</f>
        <v>0</v>
      </c>
      <c r="S25" s="12"/>
      <c r="T25" s="12" t="b">
        <f>COUNTA(J25,K25,L25)=3</f>
        <v>0</v>
      </c>
      <c r="U25" s="12"/>
    </row>
    <row r="26" spans="1:21" s="23" customFormat="1" x14ac:dyDescent="0.3">
      <c r="A26" s="20" t="str" cm="1">
        <f t="array" ref="A26">IF(INDEX('[1]5-C2 Needs'!A:A, ROW())="","", INDEX('[1]5-C2 Needs'!A:A, ROW()))</f>
        <v>No</v>
      </c>
      <c r="B26" s="20" t="str" cm="1">
        <f t="array" ref="B26">IF(INDEX('[1]5-C2 Needs'!B:B, ROW())="","", INDEX('[1]5-C2 Needs'!B:B, ROW()))</f>
        <v>Switch</v>
      </c>
      <c r="C26" s="20" t="str">
        <f>_xlfn.XLOOKUP(B26,[1]Lists!E:E,[1]Lists!F:F,"")</f>
        <v>Data Distribution</v>
      </c>
      <c r="D26" s="20" t="str" cm="1">
        <f t="array" ref="D26">IF(INDEX('[1]5-C2 Needs'!D:D, ROW())="","", INDEX('[1]5-C2 Needs'!D:D, ROW()))</f>
        <v>Ubiquiti</v>
      </c>
      <c r="E26" s="20" t="str" cm="1">
        <f t="array" ref="E26">IF(INDEX('[1]5-C2 Needs'!E:E, ROW())="","", INDEX('[1]5-C2 Needs'!E:E, ROW()))</f>
        <v/>
      </c>
      <c r="F26" s="20" t="str" cm="1">
        <f t="array" ref="F26">IF(INDEX('[1]5-C2 Needs'!F:F, ROW())="","", INDEX('[1]5-C2 Needs'!F:F, ROW()))</f>
        <v>USW-Ultra-210W: Ultra 210W</v>
      </c>
      <c r="G26" s="21" cm="1">
        <f t="array" ref="G26">IF(INDEX('[1]5-C2 Needs'!G:G, ROW())="","", INDEX('[1]5-C2 Needs'!G:G, ROW()))</f>
        <v>1</v>
      </c>
      <c r="H26" s="17"/>
      <c r="I26" s="17"/>
      <c r="J26" s="22"/>
      <c r="K26" s="16"/>
      <c r="L26" s="15"/>
      <c r="M26" s="14"/>
      <c r="N26" s="13">
        <f>M26-O26</f>
        <v>0</v>
      </c>
      <c r="O26" s="13">
        <f>ROUNDUP(M26-(M26*L26),2)</f>
        <v>0</v>
      </c>
      <c r="P26" s="13">
        <f>ROUNDDOWN(N26*K26,2)</f>
        <v>0</v>
      </c>
      <c r="Q26" s="13">
        <f>R26-P26</f>
        <v>0</v>
      </c>
      <c r="R26" s="13">
        <f>M26*K26</f>
        <v>0</v>
      </c>
      <c r="S26" s="12"/>
      <c r="T26" s="12" t="b">
        <f>COUNTA(J26,K26,L26)=3</f>
        <v>0</v>
      </c>
      <c r="U26" s="12"/>
    </row>
    <row r="27" spans="1:21" s="23" customFormat="1" ht="28.8" x14ac:dyDescent="0.3">
      <c r="A27" s="20" t="str" cm="1">
        <f t="array" ref="A27">IF(INDEX('[1]5-C2 Needs'!A:A, ROW())="","", INDEX('[1]5-C2 Needs'!A:A, ROW()))</f>
        <v>No</v>
      </c>
      <c r="B27" s="20" t="str" cm="1">
        <f t="array" ref="B27">IF(INDEX('[1]5-C2 Needs'!B:B, ROW())="","", INDEX('[1]5-C2 Needs'!B:B, ROW()))</f>
        <v>Switch</v>
      </c>
      <c r="C27" s="20" t="str">
        <f>_xlfn.XLOOKUP(B27,[1]Lists!E:E,[1]Lists!F:F,"")</f>
        <v>Data Distribution</v>
      </c>
      <c r="D27" s="20" t="str" cm="1">
        <f t="array" ref="D27">IF(INDEX('[1]5-C2 Needs'!D:D, ROW())="","", INDEX('[1]5-C2 Needs'!D:D, ROW()))</f>
        <v>Ubiquiti</v>
      </c>
      <c r="E27" s="20" t="str" cm="1">
        <f t="array" ref="E27">IF(INDEX('[1]5-C2 Needs'!E:E, ROW())="","", INDEX('[1]5-C2 Needs'!E:E, ROW()))</f>
        <v/>
      </c>
      <c r="F27" s="20" t="str" cm="1">
        <f t="array" ref="F27">IF(INDEX('[1]5-C2 Needs'!F:F, ROW())="","", INDEX('[1]5-C2 Needs'!F:F, ROW()))</f>
        <v>UDB-Switch-US: Device Bridge Switch</v>
      </c>
      <c r="G27" s="21" cm="1">
        <f t="array" ref="G27">IF(INDEX('[1]5-C2 Needs'!G:G, ROW())="","", INDEX('[1]5-C2 Needs'!G:G, ROW()))</f>
        <v>1</v>
      </c>
      <c r="H27" s="17"/>
      <c r="I27" s="17"/>
      <c r="J27" s="22"/>
      <c r="K27" s="16"/>
      <c r="L27" s="15"/>
      <c r="M27" s="14"/>
      <c r="N27" s="13">
        <f>M27-O27</f>
        <v>0</v>
      </c>
      <c r="O27" s="13">
        <f>ROUNDUP(M27-(M27*L27),2)</f>
        <v>0</v>
      </c>
      <c r="P27" s="13">
        <f>ROUNDDOWN(N27*K27,2)</f>
        <v>0</v>
      </c>
      <c r="Q27" s="13">
        <f>R27-P27</f>
        <v>0</v>
      </c>
      <c r="R27" s="13">
        <f>M27*K27</f>
        <v>0</v>
      </c>
      <c r="S27" s="12"/>
      <c r="T27" s="12" t="b">
        <f>COUNTA(J27,K27,L27)=3</f>
        <v>0</v>
      </c>
      <c r="U27" s="12"/>
    </row>
    <row r="28" spans="1:21" s="23" customFormat="1" ht="28.8" x14ac:dyDescent="0.3">
      <c r="A28" s="20" t="str" cm="1">
        <f t="array" ref="A28">IF(INDEX('[1]5-C2 Needs'!A:A, ROW())="","", INDEX('[1]5-C2 Needs'!A:A, ROW()))</f>
        <v>No</v>
      </c>
      <c r="B28" s="20" t="str" cm="1">
        <f t="array" ref="B28">IF(INDEX('[1]5-C2 Needs'!B:B, ROW())="","", INDEX('[1]5-C2 Needs'!B:B, ROW()))</f>
        <v>Connectors</v>
      </c>
      <c r="C28" s="20" t="str">
        <f>_xlfn.XLOOKUP(B28,[1]Lists!E:E,[1]Lists!F:F,"")</f>
        <v>Cabling/Connectors</v>
      </c>
      <c r="D28" s="20" t="str" cm="1">
        <f t="array" ref="D28">IF(INDEX('[1]5-C2 Needs'!D:D, ROW())="","", INDEX('[1]5-C2 Needs'!D:D, ROW()))</f>
        <v>Ubiquiti</v>
      </c>
      <c r="E28" s="20" t="str" cm="1">
        <f t="array" ref="E28">IF(INDEX('[1]5-C2 Needs'!E:E, ROW())="","", INDEX('[1]5-C2 Needs'!E:E, ROW()))</f>
        <v/>
      </c>
      <c r="F28" s="20" t="str" cm="1">
        <f t="array" ref="F28">IF(INDEX('[1]5-C2 Needs'!F:F, ROW())="","", INDEX('[1]5-C2 Needs'!F:F, ROW()))</f>
        <v>Related Components required for proper functionality</v>
      </c>
      <c r="G28" s="21" cm="1">
        <f t="array" ref="G28">IF(INDEX('[1]5-C2 Needs'!G:G, ROW())="","", INDEX('[1]5-C2 Needs'!G:G, ROW()))</f>
        <v>8</v>
      </c>
      <c r="H28" s="17"/>
      <c r="I28" s="17"/>
      <c r="J28" s="22"/>
      <c r="K28" s="16"/>
      <c r="L28" s="15"/>
      <c r="M28" s="14"/>
      <c r="N28" s="13">
        <f>M28-O28</f>
        <v>0</v>
      </c>
      <c r="O28" s="13">
        <f>ROUNDUP(M28-(M28*L28),2)</f>
        <v>0</v>
      </c>
      <c r="P28" s="13">
        <f>ROUNDDOWN(N28*K28,2)</f>
        <v>0</v>
      </c>
      <c r="Q28" s="13">
        <f>R28-P28</f>
        <v>0</v>
      </c>
      <c r="R28" s="13">
        <f>M28*K28</f>
        <v>0</v>
      </c>
      <c r="S28" s="12"/>
      <c r="T28" s="12" t="b">
        <f>COUNTA(J28,K28,L28)=3</f>
        <v>0</v>
      </c>
      <c r="U28" s="12"/>
    </row>
    <row r="29" spans="1:21" s="23" customFormat="1" hidden="1" x14ac:dyDescent="0.3">
      <c r="A29" s="20" t="str" cm="1">
        <f t="array" ref="A29">IF(INDEX('[1]5-C2 Needs'!A:A, ROW())="","", INDEX('[1]5-C2 Needs'!A:A, ROW()))</f>
        <v/>
      </c>
      <c r="B29" s="20" t="str" cm="1">
        <f t="array" ref="B29">IF(INDEX('[1]5-C2 Needs'!B:B, ROW())="","", INDEX('[1]5-C2 Needs'!B:B, ROW()))</f>
        <v/>
      </c>
      <c r="C29" s="20" t="str">
        <f>_xlfn.XLOOKUP(B29,[1]Lists!E:E,[1]Lists!F:F,"")</f>
        <v/>
      </c>
      <c r="D29" s="20" t="str" cm="1">
        <f t="array" ref="D29">IF(INDEX('[1]5-C2 Needs'!D:D, ROW())="","", INDEX('[1]5-C2 Needs'!D:D, ROW()))</f>
        <v/>
      </c>
      <c r="E29" s="20" t="str" cm="1">
        <f t="array" ref="E29">IF(INDEX('[1]5-C2 Needs'!E:E, ROW())="","", INDEX('[1]5-C2 Needs'!E:E, ROW()))</f>
        <v/>
      </c>
      <c r="F29" s="20" t="str" cm="1">
        <f t="array" ref="F29">IF(INDEX('[1]5-C2 Needs'!F:F, ROW())="","", INDEX('[1]5-C2 Needs'!F:F, ROW()))</f>
        <v/>
      </c>
      <c r="G29" s="21" t="str" cm="1">
        <f t="array" ref="G29">IF(INDEX('[1]5-C2 Needs'!G:G, ROW())="","", INDEX('[1]5-C2 Needs'!G:G, ROW()))</f>
        <v/>
      </c>
      <c r="H29" s="17"/>
      <c r="I29" s="17"/>
      <c r="J29" s="22"/>
      <c r="K29" s="16"/>
      <c r="L29" s="15"/>
      <c r="M29" s="14"/>
      <c r="N29" s="13">
        <f>M29-O29</f>
        <v>0</v>
      </c>
      <c r="O29" s="13">
        <f>ROUNDUP(M29-(M29*L29),2)</f>
        <v>0</v>
      </c>
      <c r="P29" s="13">
        <f>ROUNDDOWN(N29*K29,2)</f>
        <v>0</v>
      </c>
      <c r="Q29" s="13">
        <f>R29-P29</f>
        <v>0</v>
      </c>
      <c r="R29" s="13">
        <f>M29*K29</f>
        <v>0</v>
      </c>
      <c r="S29" s="12"/>
      <c r="T29" s="12" t="b">
        <f>COUNTA(J29,K29,L29)=3</f>
        <v>0</v>
      </c>
      <c r="U29" s="12"/>
    </row>
    <row r="30" spans="1:21" s="23" customFormat="1" hidden="1" x14ac:dyDescent="0.3">
      <c r="A30" s="20" t="str" cm="1">
        <f t="array" ref="A30">IF(INDEX('[1]5-C2 Needs'!A:A, ROW())="","", INDEX('[1]5-C2 Needs'!A:A, ROW()))</f>
        <v/>
      </c>
      <c r="B30" s="20" t="str" cm="1">
        <f t="array" ref="B30">IF(INDEX('[1]5-C2 Needs'!B:B, ROW())="","", INDEX('[1]5-C2 Needs'!B:B, ROW()))</f>
        <v/>
      </c>
      <c r="C30" s="20" t="str">
        <f>_xlfn.XLOOKUP(B30,[1]Lists!E:E,[1]Lists!F:F,"")</f>
        <v/>
      </c>
      <c r="D30" s="20" t="str" cm="1">
        <f t="array" ref="D30">IF(INDEX('[1]5-C2 Needs'!D:D, ROW())="","", INDEX('[1]5-C2 Needs'!D:D, ROW()))</f>
        <v/>
      </c>
      <c r="E30" s="20" t="str" cm="1">
        <f t="array" ref="E30">IF(INDEX('[1]5-C2 Needs'!E:E, ROW())="","", INDEX('[1]5-C2 Needs'!E:E, ROW()))</f>
        <v/>
      </c>
      <c r="F30" s="20" t="str" cm="1">
        <f t="array" ref="F30">IF(INDEX('[1]5-C2 Needs'!F:F, ROW())="","", INDEX('[1]5-C2 Needs'!F:F, ROW()))</f>
        <v/>
      </c>
      <c r="G30" s="21" t="str" cm="1">
        <f t="array" ref="G30">IF(INDEX('[1]5-C2 Needs'!G:G, ROW())="","", INDEX('[1]5-C2 Needs'!G:G, ROW()))</f>
        <v/>
      </c>
      <c r="H30" s="17"/>
      <c r="I30" s="17"/>
      <c r="J30" s="22"/>
      <c r="K30" s="16"/>
      <c r="L30" s="15"/>
      <c r="M30" s="14"/>
      <c r="N30" s="13">
        <f>M30-O30</f>
        <v>0</v>
      </c>
      <c r="O30" s="13">
        <f>ROUNDUP(M30-(M30*L30),2)</f>
        <v>0</v>
      </c>
      <c r="P30" s="13">
        <f>ROUNDDOWN(N30*K30,2)</f>
        <v>0</v>
      </c>
      <c r="Q30" s="13">
        <f>R30-P30</f>
        <v>0</v>
      </c>
      <c r="R30" s="13">
        <f>M30*K30</f>
        <v>0</v>
      </c>
      <c r="S30" s="12"/>
      <c r="T30" s="12" t="b">
        <f>COUNTA(J30,K30,L30)=3</f>
        <v>0</v>
      </c>
      <c r="U30" s="12"/>
    </row>
    <row r="31" spans="1:21" s="23" customFormat="1" hidden="1" x14ac:dyDescent="0.3">
      <c r="A31" s="20" t="str" cm="1">
        <f t="array" ref="A31">IF(INDEX('[1]5-C2 Needs'!A:A, ROW())="","", INDEX('[1]5-C2 Needs'!A:A, ROW()))</f>
        <v/>
      </c>
      <c r="B31" s="20" t="str" cm="1">
        <f t="array" ref="B31">IF(INDEX('[1]5-C2 Needs'!B:B, ROW())="","", INDEX('[1]5-C2 Needs'!B:B, ROW()))</f>
        <v/>
      </c>
      <c r="C31" s="20" t="str">
        <f>_xlfn.XLOOKUP(B31,[1]Lists!E:E,[1]Lists!F:F,"")</f>
        <v/>
      </c>
      <c r="D31" s="20" t="str" cm="1">
        <f t="array" ref="D31">IF(INDEX('[1]5-C2 Needs'!D:D, ROW())="","", INDEX('[1]5-C2 Needs'!D:D, ROW()))</f>
        <v/>
      </c>
      <c r="E31" s="20" t="str" cm="1">
        <f t="array" ref="E31">IF(INDEX('[1]5-C2 Needs'!E:E, ROW())="","", INDEX('[1]5-C2 Needs'!E:E, ROW()))</f>
        <v/>
      </c>
      <c r="F31" s="20" t="str" cm="1">
        <f t="array" ref="F31">IF(INDEX('[1]5-C2 Needs'!F:F, ROW())="","", INDEX('[1]5-C2 Needs'!F:F, ROW()))</f>
        <v/>
      </c>
      <c r="G31" s="21" t="str" cm="1">
        <f t="array" ref="G31">IF(INDEX('[1]5-C2 Needs'!G:G, ROW())="","", INDEX('[1]5-C2 Needs'!G:G, ROW()))</f>
        <v/>
      </c>
      <c r="H31" s="17"/>
      <c r="I31" s="17"/>
      <c r="J31" s="22"/>
      <c r="K31" s="16"/>
      <c r="L31" s="15"/>
      <c r="M31" s="14"/>
      <c r="N31" s="13">
        <f>M31-O31</f>
        <v>0</v>
      </c>
      <c r="O31" s="13">
        <f>ROUNDUP(M31-(M31*L31),2)</f>
        <v>0</v>
      </c>
      <c r="P31" s="13">
        <f>ROUNDDOWN(N31*K31,2)</f>
        <v>0</v>
      </c>
      <c r="Q31" s="13">
        <f>R31-P31</f>
        <v>0</v>
      </c>
      <c r="R31" s="13">
        <f>M31*K31</f>
        <v>0</v>
      </c>
      <c r="S31" s="12"/>
      <c r="T31" s="12" t="b">
        <f>COUNTA(J31,K31,L31)=3</f>
        <v>0</v>
      </c>
      <c r="U31" s="12"/>
    </row>
    <row r="32" spans="1:21" s="23" customFormat="1" hidden="1" x14ac:dyDescent="0.3">
      <c r="A32" s="20" t="str" cm="1">
        <f t="array" ref="A32">IF(INDEX('[1]5-C2 Needs'!A:A, ROW())="","", INDEX('[1]5-C2 Needs'!A:A, ROW()))</f>
        <v/>
      </c>
      <c r="B32" s="20" t="str" cm="1">
        <f t="array" ref="B32">IF(INDEX('[1]5-C2 Needs'!B:B, ROW())="","", INDEX('[1]5-C2 Needs'!B:B, ROW()))</f>
        <v/>
      </c>
      <c r="C32" s="20" t="str">
        <f>_xlfn.XLOOKUP(B32,[1]Lists!E:E,[1]Lists!F:F,"")</f>
        <v/>
      </c>
      <c r="D32" s="20" t="str" cm="1">
        <f t="array" ref="D32">IF(INDEX('[1]5-C2 Needs'!D:D, ROW())="","", INDEX('[1]5-C2 Needs'!D:D, ROW()))</f>
        <v/>
      </c>
      <c r="E32" s="20" t="str" cm="1">
        <f t="array" ref="E32">IF(INDEX('[1]5-C2 Needs'!E:E, ROW())="","", INDEX('[1]5-C2 Needs'!E:E, ROW()))</f>
        <v/>
      </c>
      <c r="F32" s="20" t="str" cm="1">
        <f t="array" ref="F32">IF(INDEX('[1]5-C2 Needs'!F:F, ROW())="","", INDEX('[1]5-C2 Needs'!F:F, ROW()))</f>
        <v/>
      </c>
      <c r="G32" s="21" t="str" cm="1">
        <f t="array" ref="G32">IF(INDEX('[1]5-C2 Needs'!G:G, ROW())="","", INDEX('[1]5-C2 Needs'!G:G, ROW()))</f>
        <v/>
      </c>
      <c r="H32" s="17"/>
      <c r="I32" s="17"/>
      <c r="J32" s="22"/>
      <c r="K32" s="16"/>
      <c r="L32" s="15"/>
      <c r="M32" s="14"/>
      <c r="N32" s="13">
        <f>M32-O32</f>
        <v>0</v>
      </c>
      <c r="O32" s="13">
        <f>ROUNDUP(M32-(M32*L32),2)</f>
        <v>0</v>
      </c>
      <c r="P32" s="13">
        <f>ROUNDDOWN(N32*K32,2)</f>
        <v>0</v>
      </c>
      <c r="Q32" s="13">
        <f>R32-P32</f>
        <v>0</v>
      </c>
      <c r="R32" s="13">
        <f>M32*K32</f>
        <v>0</v>
      </c>
      <c r="S32" s="12"/>
      <c r="T32" s="12" t="b">
        <f>COUNTA(J32,K32,L32)=3</f>
        <v>0</v>
      </c>
      <c r="U32" s="12"/>
    </row>
    <row r="33" spans="1:21" s="23" customFormat="1" hidden="1" x14ac:dyDescent="0.3">
      <c r="A33" s="20" t="str" cm="1">
        <f t="array" ref="A33">IF(INDEX('[1]5-C2 Needs'!A:A, ROW())="","", INDEX('[1]5-C2 Needs'!A:A, ROW()))</f>
        <v/>
      </c>
      <c r="B33" s="20" t="str" cm="1">
        <f t="array" ref="B33">IF(INDEX('[1]5-C2 Needs'!B:B, ROW())="","", INDEX('[1]5-C2 Needs'!B:B, ROW()))</f>
        <v/>
      </c>
      <c r="C33" s="20" t="str">
        <f>_xlfn.XLOOKUP(B33,[1]Lists!E:E,[1]Lists!F:F,"")</f>
        <v/>
      </c>
      <c r="D33" s="20" t="str" cm="1">
        <f t="array" ref="D33">IF(INDEX('[1]5-C2 Needs'!D:D, ROW())="","", INDEX('[1]5-C2 Needs'!D:D, ROW()))</f>
        <v/>
      </c>
      <c r="E33" s="20" t="str" cm="1">
        <f t="array" ref="E33">IF(INDEX('[1]5-C2 Needs'!E:E, ROW())="","", INDEX('[1]5-C2 Needs'!E:E, ROW()))</f>
        <v/>
      </c>
      <c r="F33" s="20" t="str" cm="1">
        <f t="array" ref="F33">IF(INDEX('[1]5-C2 Needs'!F:F, ROW())="","", INDEX('[1]5-C2 Needs'!F:F, ROW()))</f>
        <v/>
      </c>
      <c r="G33" s="21" t="str" cm="1">
        <f t="array" ref="G33">IF(INDEX('[1]5-C2 Needs'!G:G, ROW())="","", INDEX('[1]5-C2 Needs'!G:G, ROW()))</f>
        <v/>
      </c>
      <c r="H33" s="17"/>
      <c r="I33" s="17"/>
      <c r="J33" s="22"/>
      <c r="K33" s="16"/>
      <c r="L33" s="15"/>
      <c r="M33" s="14"/>
      <c r="N33" s="13">
        <f>M33-O33</f>
        <v>0</v>
      </c>
      <c r="O33" s="13">
        <f>ROUNDUP(M33-(M33*L33),2)</f>
        <v>0</v>
      </c>
      <c r="P33" s="13">
        <f>ROUNDDOWN(N33*K33,2)</f>
        <v>0</v>
      </c>
      <c r="Q33" s="13">
        <f>R33-P33</f>
        <v>0</v>
      </c>
      <c r="R33" s="13">
        <f>M33*K33</f>
        <v>0</v>
      </c>
      <c r="S33" s="12"/>
      <c r="T33" s="12" t="b">
        <f>COUNTA(J33,K33,L33)=3</f>
        <v>0</v>
      </c>
      <c r="U33" s="12"/>
    </row>
    <row r="34" spans="1:21" s="23" customFormat="1" hidden="1" x14ac:dyDescent="0.3">
      <c r="A34" s="20" t="str" cm="1">
        <f t="array" ref="A34">IF(INDEX('[1]5-C2 Needs'!A:A, ROW())="","", INDEX('[1]5-C2 Needs'!A:A, ROW()))</f>
        <v/>
      </c>
      <c r="B34" s="20" t="str" cm="1">
        <f t="array" ref="B34">IF(INDEX('[1]5-C2 Needs'!B:B, ROW())="","", INDEX('[1]5-C2 Needs'!B:B, ROW()))</f>
        <v/>
      </c>
      <c r="C34" s="20" t="str">
        <f>_xlfn.XLOOKUP(B34,[1]Lists!E:E,[1]Lists!F:F,"")</f>
        <v/>
      </c>
      <c r="D34" s="20" t="str" cm="1">
        <f t="array" ref="D34">IF(INDEX('[1]5-C2 Needs'!D:D, ROW())="","", INDEX('[1]5-C2 Needs'!D:D, ROW()))</f>
        <v/>
      </c>
      <c r="E34" s="20" t="str" cm="1">
        <f t="array" ref="E34">IF(INDEX('[1]5-C2 Needs'!E:E, ROW())="","", INDEX('[1]5-C2 Needs'!E:E, ROW()))</f>
        <v/>
      </c>
      <c r="F34" s="20" t="str" cm="1">
        <f t="array" ref="F34">IF(INDEX('[1]5-C2 Needs'!F:F, ROW())="","", INDEX('[1]5-C2 Needs'!F:F, ROW()))</f>
        <v/>
      </c>
      <c r="G34" s="21" t="str" cm="1">
        <f t="array" ref="G34">IF(INDEX('[1]5-C2 Needs'!G:G, ROW())="","", INDEX('[1]5-C2 Needs'!G:G, ROW()))</f>
        <v/>
      </c>
      <c r="H34" s="17"/>
      <c r="I34" s="17"/>
      <c r="J34" s="22"/>
      <c r="K34" s="16"/>
      <c r="L34" s="15"/>
      <c r="M34" s="14"/>
      <c r="N34" s="13">
        <f>M34-O34</f>
        <v>0</v>
      </c>
      <c r="O34" s="13">
        <f>ROUNDUP(M34-(M34*L34),2)</f>
        <v>0</v>
      </c>
      <c r="P34" s="13">
        <f>ROUNDDOWN(N34*K34,2)</f>
        <v>0</v>
      </c>
      <c r="Q34" s="13">
        <f>R34-P34</f>
        <v>0</v>
      </c>
      <c r="R34" s="13">
        <f>M34*K34</f>
        <v>0</v>
      </c>
      <c r="S34" s="12"/>
      <c r="T34" s="12" t="b">
        <f>COUNTA(J34,K34,L34)=3</f>
        <v>0</v>
      </c>
      <c r="U34" s="12"/>
    </row>
    <row r="35" spans="1:21" hidden="1" x14ac:dyDescent="0.3">
      <c r="A35" s="20" t="str" cm="1">
        <f t="array" ref="A35">IF(INDEX('[1]5-C2 Needs'!A:A, ROW())="","", INDEX('[1]5-C2 Needs'!A:A, ROW()))</f>
        <v/>
      </c>
      <c r="B35" s="20" t="str" cm="1">
        <f t="array" ref="B35">IF(INDEX('[1]5-C2 Needs'!B:B, ROW())="","", INDEX('[1]5-C2 Needs'!B:B, ROW()))</f>
        <v/>
      </c>
      <c r="C35" s="20" t="str">
        <f>_xlfn.XLOOKUP(B35,[1]Lists!E:E,[1]Lists!F:F,"")</f>
        <v/>
      </c>
      <c r="D35" s="20" t="str" cm="1">
        <f t="array" ref="D35">IF(INDEX('[1]5-C2 Needs'!D:D, ROW())="","", INDEX('[1]5-C2 Needs'!D:D, ROW()))</f>
        <v/>
      </c>
      <c r="E35" s="20" t="str" cm="1">
        <f t="array" ref="E35">IF(INDEX('[1]5-C2 Needs'!E:E, ROW())="","", INDEX('[1]5-C2 Needs'!E:E, ROW()))</f>
        <v/>
      </c>
      <c r="F35" s="20" t="str" cm="1">
        <f t="array" ref="F35">IF(INDEX('[1]5-C2 Needs'!F:F, ROW())="","", INDEX('[1]5-C2 Needs'!F:F, ROW()))</f>
        <v/>
      </c>
      <c r="G35" s="21" t="str" cm="1">
        <f t="array" ref="G35">IF(INDEX('[1]5-C2 Needs'!G:G, ROW())="","", INDEX('[1]5-C2 Needs'!G:G, ROW()))</f>
        <v/>
      </c>
      <c r="H35" s="17"/>
      <c r="I35" s="17"/>
      <c r="J35" s="22"/>
      <c r="K35" s="16"/>
      <c r="L35" s="15"/>
      <c r="M35" s="14"/>
      <c r="N35" s="13">
        <f>M35-O35</f>
        <v>0</v>
      </c>
      <c r="O35" s="13">
        <f>ROUNDUP(M35-(M35*L35),2)</f>
        <v>0</v>
      </c>
      <c r="P35" s="13">
        <f>ROUNDDOWN(N35*K35,2)</f>
        <v>0</v>
      </c>
      <c r="Q35" s="13">
        <f>R35-P35</f>
        <v>0</v>
      </c>
      <c r="R35" s="13">
        <f>M35*K35</f>
        <v>0</v>
      </c>
      <c r="T35" s="12" t="b">
        <f>COUNTA(J35,K35,L35)=3</f>
        <v>0</v>
      </c>
    </row>
    <row r="36" spans="1:21" hidden="1" x14ac:dyDescent="0.3">
      <c r="A36" s="20" t="str" cm="1">
        <f t="array" ref="A36">IF(INDEX('[1]5-C2 Needs'!A:A, ROW())="","", INDEX('[1]5-C2 Needs'!A:A, ROW()))</f>
        <v/>
      </c>
      <c r="B36" s="20" t="str" cm="1">
        <f t="array" ref="B36">IF(INDEX('[1]5-C2 Needs'!B:B, ROW())="","", INDEX('[1]5-C2 Needs'!B:B, ROW()))</f>
        <v/>
      </c>
      <c r="C36" s="20" t="str">
        <f>_xlfn.XLOOKUP(B36,[1]Lists!E:E,[1]Lists!F:F,"")</f>
        <v/>
      </c>
      <c r="D36" s="20" t="str" cm="1">
        <f t="array" ref="D36">IF(INDEX('[1]5-C2 Needs'!D:D, ROW())="","", INDEX('[1]5-C2 Needs'!D:D, ROW()))</f>
        <v/>
      </c>
      <c r="E36" s="20" t="str" cm="1">
        <f t="array" ref="E36">IF(INDEX('[1]5-C2 Needs'!E:E, ROW())="","", INDEX('[1]5-C2 Needs'!E:E, ROW()))</f>
        <v/>
      </c>
      <c r="F36" s="20" t="str" cm="1">
        <f t="array" ref="F36">IF(INDEX('[1]5-C2 Needs'!F:F, ROW())="","", INDEX('[1]5-C2 Needs'!F:F, ROW()))</f>
        <v/>
      </c>
      <c r="G36" s="21" t="str" cm="1">
        <f t="array" ref="G36">IF(INDEX('[1]5-C2 Needs'!G:G, ROW())="","", INDEX('[1]5-C2 Needs'!G:G, ROW()))</f>
        <v/>
      </c>
      <c r="H36" s="17"/>
      <c r="I36" s="17"/>
      <c r="J36" s="22"/>
      <c r="K36" s="16"/>
      <c r="L36" s="15"/>
      <c r="M36" s="14"/>
      <c r="N36" s="13">
        <f>M36-O36</f>
        <v>0</v>
      </c>
      <c r="O36" s="13">
        <f>ROUNDUP(M36-(M36*L36),2)</f>
        <v>0</v>
      </c>
      <c r="P36" s="13">
        <f>ROUNDDOWN(N36*K36,2)</f>
        <v>0</v>
      </c>
      <c r="Q36" s="13">
        <f>R36-P36</f>
        <v>0</v>
      </c>
      <c r="R36" s="13">
        <f>M36*K36</f>
        <v>0</v>
      </c>
      <c r="T36" s="12" t="b">
        <f>COUNTA(J36,K36,L36)=3</f>
        <v>0</v>
      </c>
    </row>
    <row r="37" spans="1:21" hidden="1" x14ac:dyDescent="0.3">
      <c r="A37" s="20" t="str" cm="1">
        <f t="array" ref="A37">IF(INDEX('[1]5-C2 Needs'!A:A, ROW())="","", INDEX('[1]5-C2 Needs'!A:A, ROW()))</f>
        <v/>
      </c>
      <c r="B37" s="20" t="str" cm="1">
        <f t="array" ref="B37">IF(INDEX('[1]5-C2 Needs'!B:B, ROW())="","", INDEX('[1]5-C2 Needs'!B:B, ROW()))</f>
        <v/>
      </c>
      <c r="C37" s="20" t="str">
        <f>_xlfn.XLOOKUP(B37,[1]Lists!E:E,[1]Lists!F:F,"")</f>
        <v/>
      </c>
      <c r="D37" s="20" t="str" cm="1">
        <f t="array" ref="D37">IF(INDEX('[1]5-C2 Needs'!D:D, ROW())="","", INDEX('[1]5-C2 Needs'!D:D, ROW()))</f>
        <v/>
      </c>
      <c r="E37" s="20" t="str" cm="1">
        <f t="array" ref="E37">IF(INDEX('[1]5-C2 Needs'!E:E, ROW())="","", INDEX('[1]5-C2 Needs'!E:E, ROW()))</f>
        <v/>
      </c>
      <c r="F37" s="20" t="str" cm="1">
        <f t="array" ref="F37">IF(INDEX('[1]5-C2 Needs'!F:F, ROW())="","", INDEX('[1]5-C2 Needs'!F:F, ROW()))</f>
        <v/>
      </c>
      <c r="G37" s="21" t="str" cm="1">
        <f t="array" ref="G37">IF(INDEX('[1]5-C2 Needs'!G:G, ROW())="","", INDEX('[1]5-C2 Needs'!G:G, ROW()))</f>
        <v/>
      </c>
      <c r="H37" s="17"/>
      <c r="I37" s="17"/>
      <c r="J37" s="22"/>
      <c r="K37" s="16"/>
      <c r="L37" s="15"/>
      <c r="M37" s="14"/>
      <c r="N37" s="13">
        <f>M37-O37</f>
        <v>0</v>
      </c>
      <c r="O37" s="13">
        <f>ROUNDUP(M37-(M37*L37),2)</f>
        <v>0</v>
      </c>
      <c r="P37" s="13">
        <f>ROUNDDOWN(N37*K37,2)</f>
        <v>0</v>
      </c>
      <c r="Q37" s="13">
        <f>R37-P37</f>
        <v>0</v>
      </c>
      <c r="R37" s="13">
        <f>M37*K37</f>
        <v>0</v>
      </c>
      <c r="T37" s="12" t="b">
        <f>COUNTA(J37,K37,L37)=3</f>
        <v>0</v>
      </c>
    </row>
    <row r="38" spans="1:21" hidden="1" x14ac:dyDescent="0.3">
      <c r="A38" s="20" t="str" cm="1">
        <f t="array" ref="A38">IF(INDEX('[1]5-C2 Needs'!A:A, ROW())="","", INDEX('[1]5-C2 Needs'!A:A, ROW()))</f>
        <v/>
      </c>
      <c r="B38" s="20" t="str" cm="1">
        <f t="array" ref="B38">IF(INDEX('[1]5-C2 Needs'!B:B, ROW())="","", INDEX('[1]5-C2 Needs'!B:B, ROW()))</f>
        <v/>
      </c>
      <c r="C38" s="20" t="str">
        <f>_xlfn.XLOOKUP(B38,[1]Lists!E:E,[1]Lists!F:F,"")</f>
        <v/>
      </c>
      <c r="D38" s="20" t="str" cm="1">
        <f t="array" ref="D38">IF(INDEX('[1]5-C2 Needs'!D:D, ROW())="","", INDEX('[1]5-C2 Needs'!D:D, ROW()))</f>
        <v/>
      </c>
      <c r="E38" s="20" t="str" cm="1">
        <f t="array" ref="E38">IF(INDEX('[1]5-C2 Needs'!E:E, ROW())="","", INDEX('[1]5-C2 Needs'!E:E, ROW()))</f>
        <v/>
      </c>
      <c r="F38" s="20" t="str" cm="1">
        <f t="array" ref="F38">IF(INDEX('[1]5-C2 Needs'!F:F, ROW())="","", INDEX('[1]5-C2 Needs'!F:F, ROW()))</f>
        <v/>
      </c>
      <c r="G38" s="21" t="str" cm="1">
        <f t="array" ref="G38">IF(INDEX('[1]5-C2 Needs'!G:G, ROW())="","", INDEX('[1]5-C2 Needs'!G:G, ROW()))</f>
        <v/>
      </c>
      <c r="H38" s="17"/>
      <c r="I38" s="17"/>
      <c r="J38" s="22"/>
      <c r="K38" s="16"/>
      <c r="L38" s="15"/>
      <c r="M38" s="14"/>
      <c r="N38" s="13">
        <f>M38-O38</f>
        <v>0</v>
      </c>
      <c r="O38" s="13">
        <f>ROUNDUP(M38-(M38*L38),2)</f>
        <v>0</v>
      </c>
      <c r="P38" s="13">
        <f>ROUNDDOWN(N38*K38,2)</f>
        <v>0</v>
      </c>
      <c r="Q38" s="13">
        <f>R38-P38</f>
        <v>0</v>
      </c>
      <c r="R38" s="13">
        <f>M38*K38</f>
        <v>0</v>
      </c>
      <c r="T38" s="12" t="b">
        <f>COUNTA(J38,K38,L38)=3</f>
        <v>0</v>
      </c>
    </row>
    <row r="39" spans="1:21" hidden="1" x14ac:dyDescent="0.3">
      <c r="A39" s="20" t="str" cm="1">
        <f t="array" ref="A39">IF(INDEX('[1]5-C2 Needs'!A:A, ROW())="","", INDEX('[1]5-C2 Needs'!A:A, ROW()))</f>
        <v/>
      </c>
      <c r="B39" s="20" t="str" cm="1">
        <f t="array" ref="B39">IF(INDEX('[1]5-C2 Needs'!B:B, ROW())="","", INDEX('[1]5-C2 Needs'!B:B, ROW()))</f>
        <v/>
      </c>
      <c r="C39" s="20" t="str">
        <f>_xlfn.XLOOKUP(B39,[1]Lists!E:E,[1]Lists!F:F,"")</f>
        <v/>
      </c>
      <c r="D39" s="20" t="str" cm="1">
        <f t="array" ref="D39">IF(INDEX('[1]5-C2 Needs'!D:D, ROW())="","", INDEX('[1]5-C2 Needs'!D:D, ROW()))</f>
        <v/>
      </c>
      <c r="E39" s="20" t="str" cm="1">
        <f t="array" ref="E39">IF(INDEX('[1]5-C2 Needs'!E:E, ROW())="","", INDEX('[1]5-C2 Needs'!E:E, ROW()))</f>
        <v/>
      </c>
      <c r="F39" s="20" t="str" cm="1">
        <f t="array" ref="F39">IF(INDEX('[1]5-C2 Needs'!F:F, ROW())="","", INDEX('[1]5-C2 Needs'!F:F, ROW()))</f>
        <v/>
      </c>
      <c r="G39" s="21" t="str" cm="1">
        <f t="array" ref="G39">IF(INDEX('[1]5-C2 Needs'!G:G, ROW())="","", INDEX('[1]5-C2 Needs'!G:G, ROW()))</f>
        <v/>
      </c>
      <c r="H39" s="17"/>
      <c r="I39" s="17"/>
      <c r="J39" s="22"/>
      <c r="K39" s="16"/>
      <c r="L39" s="15"/>
      <c r="M39" s="14"/>
      <c r="N39" s="13">
        <f>M39-O39</f>
        <v>0</v>
      </c>
      <c r="O39" s="13">
        <f>ROUNDUP(M39-(M39*L39),2)</f>
        <v>0</v>
      </c>
      <c r="P39" s="13">
        <f>ROUNDDOWN(N39*K39,2)</f>
        <v>0</v>
      </c>
      <c r="Q39" s="13">
        <f>R39-P39</f>
        <v>0</v>
      </c>
      <c r="R39" s="13">
        <f>M39*K39</f>
        <v>0</v>
      </c>
      <c r="T39" s="12" t="b">
        <f>COUNTA(J39,K39,L39)=3</f>
        <v>0</v>
      </c>
    </row>
    <row r="40" spans="1:21" hidden="1" x14ac:dyDescent="0.3">
      <c r="A40" s="20" t="str" cm="1">
        <f t="array" ref="A40">IF(INDEX('[1]5-C2 Needs'!A:A, ROW())="","", INDEX('[1]5-C2 Needs'!A:A, ROW()))</f>
        <v/>
      </c>
      <c r="B40" s="20" t="str" cm="1">
        <f t="array" ref="B40">IF(INDEX('[1]5-C2 Needs'!B:B, ROW())="","", INDEX('[1]5-C2 Needs'!B:B, ROW()))</f>
        <v/>
      </c>
      <c r="C40" s="20" t="str">
        <f>_xlfn.XLOOKUP(B40,[1]Lists!E:E,[1]Lists!F:F,"")</f>
        <v/>
      </c>
      <c r="D40" s="20" t="str" cm="1">
        <f t="array" ref="D40">IF(INDEX('[1]5-C2 Needs'!D:D, ROW())="","", INDEX('[1]5-C2 Needs'!D:D, ROW()))</f>
        <v/>
      </c>
      <c r="E40" s="20" t="str" cm="1">
        <f t="array" ref="E40">IF(INDEX('[1]5-C2 Needs'!E:E, ROW())="","", INDEX('[1]5-C2 Needs'!E:E, ROW()))</f>
        <v/>
      </c>
      <c r="F40" s="20" t="str" cm="1">
        <f t="array" ref="F40">IF(INDEX('[1]5-C2 Needs'!F:F, ROW())="","", INDEX('[1]5-C2 Needs'!F:F, ROW()))</f>
        <v/>
      </c>
      <c r="G40" s="21" t="str" cm="1">
        <f t="array" ref="G40">IF(INDEX('[1]5-C2 Needs'!G:G, ROW())="","", INDEX('[1]5-C2 Needs'!G:G, ROW()))</f>
        <v/>
      </c>
      <c r="H40" s="17"/>
      <c r="I40" s="17"/>
      <c r="J40" s="22"/>
      <c r="K40" s="16"/>
      <c r="L40" s="15"/>
      <c r="M40" s="14"/>
      <c r="N40" s="13">
        <f>M40-O40</f>
        <v>0</v>
      </c>
      <c r="O40" s="13">
        <f>ROUNDUP(M40-(M40*L40),2)</f>
        <v>0</v>
      </c>
      <c r="P40" s="13">
        <f>ROUNDDOWN(N40*K40,2)</f>
        <v>0</v>
      </c>
      <c r="Q40" s="13">
        <f>R40-P40</f>
        <v>0</v>
      </c>
      <c r="R40" s="13">
        <f>M40*K40</f>
        <v>0</v>
      </c>
      <c r="T40" s="12" t="b">
        <f>COUNTA(J40,K40,L40)=3</f>
        <v>0</v>
      </c>
    </row>
    <row r="41" spans="1:21" hidden="1" x14ac:dyDescent="0.3">
      <c r="A41" s="20" t="str" cm="1">
        <f t="array" ref="A41">IF(INDEX('[1]5-C2 Needs'!A:A, ROW())="","", INDEX('[1]5-C2 Needs'!A:A, ROW()))</f>
        <v/>
      </c>
      <c r="B41" s="20" t="str" cm="1">
        <f t="array" ref="B41">IF(INDEX('[1]5-C2 Needs'!B:B, ROW())="","", INDEX('[1]5-C2 Needs'!B:B, ROW()))</f>
        <v/>
      </c>
      <c r="C41" s="20" t="str">
        <f>_xlfn.XLOOKUP(B41,[1]Lists!E:E,[1]Lists!F:F,"")</f>
        <v/>
      </c>
      <c r="D41" s="20" t="str" cm="1">
        <f t="array" ref="D41">IF(INDEX('[1]5-C2 Needs'!D:D, ROW())="","", INDEX('[1]5-C2 Needs'!D:D, ROW()))</f>
        <v/>
      </c>
      <c r="E41" s="20" t="str" cm="1">
        <f t="array" ref="E41">IF(INDEX('[1]5-C2 Needs'!E:E, ROW())="","", INDEX('[1]5-C2 Needs'!E:E, ROW()))</f>
        <v/>
      </c>
      <c r="F41" s="20" t="str" cm="1">
        <f t="array" ref="F41">IF(INDEX('[1]5-C2 Needs'!F:F, ROW())="","", INDEX('[1]5-C2 Needs'!F:F, ROW()))</f>
        <v/>
      </c>
      <c r="G41" s="21" t="str" cm="1">
        <f t="array" ref="G41">IF(INDEX('[1]5-C2 Needs'!G:G, ROW())="","", INDEX('[1]5-C2 Needs'!G:G, ROW()))</f>
        <v/>
      </c>
      <c r="H41" s="17"/>
      <c r="I41" s="17"/>
      <c r="J41" s="22"/>
      <c r="K41" s="16"/>
      <c r="L41" s="15"/>
      <c r="M41" s="14"/>
      <c r="N41" s="13">
        <f>M41-O41</f>
        <v>0</v>
      </c>
      <c r="O41" s="13">
        <f>ROUNDUP(M41-(M41*L41),2)</f>
        <v>0</v>
      </c>
      <c r="P41" s="13">
        <f>ROUNDDOWN(N41*K41,2)</f>
        <v>0</v>
      </c>
      <c r="Q41" s="13">
        <f>R41-P41</f>
        <v>0</v>
      </c>
      <c r="R41" s="13">
        <f>M41*K41</f>
        <v>0</v>
      </c>
      <c r="T41" s="12" t="b">
        <f>COUNTA(J41,K41,L41)=3</f>
        <v>0</v>
      </c>
    </row>
    <row r="42" spans="1:21" s="23" customFormat="1" hidden="1" x14ac:dyDescent="0.3">
      <c r="A42" s="20" t="str" cm="1">
        <f t="array" ref="A42">IF(INDEX('[1]5-C2 Needs'!A:A, ROW())="","", INDEX('[1]5-C2 Needs'!A:A, ROW()))</f>
        <v/>
      </c>
      <c r="B42" s="20" t="str" cm="1">
        <f t="array" ref="B42">IF(INDEX('[1]5-C2 Needs'!B:B, ROW())="","", INDEX('[1]5-C2 Needs'!B:B, ROW()))</f>
        <v/>
      </c>
      <c r="C42" s="20" t="str">
        <f>_xlfn.XLOOKUP(B42,[1]Lists!E:E,[1]Lists!F:F,"")</f>
        <v/>
      </c>
      <c r="D42" s="20" t="str" cm="1">
        <f t="array" ref="D42">IF(INDEX('[1]5-C2 Needs'!D:D, ROW())="","", INDEX('[1]5-C2 Needs'!D:D, ROW()))</f>
        <v/>
      </c>
      <c r="E42" s="20" t="str" cm="1">
        <f t="array" ref="E42">IF(INDEX('[1]5-C2 Needs'!E:E, ROW())="","", INDEX('[1]5-C2 Needs'!E:E, ROW()))</f>
        <v/>
      </c>
      <c r="F42" s="20" t="str" cm="1">
        <f t="array" ref="F42">IF(INDEX('[1]5-C2 Needs'!F:F, ROW())="","", INDEX('[1]5-C2 Needs'!F:F, ROW()))</f>
        <v/>
      </c>
      <c r="G42" s="21" t="str" cm="1">
        <f t="array" ref="G42">IF(INDEX('[1]5-C2 Needs'!G:G, ROW())="","", INDEX('[1]5-C2 Needs'!G:G, ROW()))</f>
        <v/>
      </c>
      <c r="H42" s="17"/>
      <c r="I42" s="17"/>
      <c r="J42" s="22"/>
      <c r="K42" s="16"/>
      <c r="L42" s="15"/>
      <c r="M42" s="14"/>
      <c r="N42" s="13">
        <f>M42-O42</f>
        <v>0</v>
      </c>
      <c r="O42" s="13">
        <f>ROUNDUP(M42-(M42*L42),2)</f>
        <v>0</v>
      </c>
      <c r="P42" s="13">
        <f>ROUNDDOWN(N42*K42,2)</f>
        <v>0</v>
      </c>
      <c r="Q42" s="13">
        <f>R42-P42</f>
        <v>0</v>
      </c>
      <c r="R42" s="13">
        <f>M42*K42</f>
        <v>0</v>
      </c>
      <c r="S42" s="12"/>
      <c r="T42" s="12" t="b">
        <f>COUNTA(J42,K42,L42)=3</f>
        <v>0</v>
      </c>
      <c r="U42" s="12"/>
    </row>
    <row r="43" spans="1:21" s="23" customFormat="1" hidden="1" x14ac:dyDescent="0.3">
      <c r="A43" s="20" t="str" cm="1">
        <f t="array" ref="A43">IF(INDEX('[1]5-C2 Needs'!A:A, ROW())="","", INDEX('[1]5-C2 Needs'!A:A, ROW()))</f>
        <v/>
      </c>
      <c r="B43" s="20" t="str" cm="1">
        <f t="array" ref="B43">IF(INDEX('[1]5-C2 Needs'!B:B, ROW())="","", INDEX('[1]5-C2 Needs'!B:B, ROW()))</f>
        <v/>
      </c>
      <c r="C43" s="20" t="str">
        <f>_xlfn.XLOOKUP(B43,[1]Lists!E:E,[1]Lists!F:F,"")</f>
        <v/>
      </c>
      <c r="D43" s="20" t="str" cm="1">
        <f t="array" ref="D43">IF(INDEX('[1]5-C2 Needs'!D:D, ROW())="","", INDEX('[1]5-C2 Needs'!D:D, ROW()))</f>
        <v/>
      </c>
      <c r="E43" s="20" t="str" cm="1">
        <f t="array" ref="E43">IF(INDEX('[1]5-C2 Needs'!E:E, ROW())="","", INDEX('[1]5-C2 Needs'!E:E, ROW()))</f>
        <v/>
      </c>
      <c r="F43" s="20" t="str" cm="1">
        <f t="array" ref="F43">IF(INDEX('[1]5-C2 Needs'!F:F, ROW())="","", INDEX('[1]5-C2 Needs'!F:F, ROW()))</f>
        <v/>
      </c>
      <c r="G43" s="21" t="str" cm="1">
        <f t="array" ref="G43">IF(INDEX('[1]5-C2 Needs'!G:G, ROW())="","", INDEX('[1]5-C2 Needs'!G:G, ROW()))</f>
        <v/>
      </c>
      <c r="H43" s="17"/>
      <c r="I43" s="17"/>
      <c r="J43" s="22"/>
      <c r="K43" s="16"/>
      <c r="L43" s="15"/>
      <c r="M43" s="14"/>
      <c r="N43" s="13">
        <f>M43-O43</f>
        <v>0</v>
      </c>
      <c r="O43" s="13">
        <f>ROUNDUP(M43-(M43*L43),2)</f>
        <v>0</v>
      </c>
      <c r="P43" s="13">
        <f>ROUNDDOWN(N43*K43,2)</f>
        <v>0</v>
      </c>
      <c r="Q43" s="13">
        <f>R43-P43</f>
        <v>0</v>
      </c>
      <c r="R43" s="13">
        <f>M43*K43</f>
        <v>0</v>
      </c>
      <c r="S43" s="12"/>
      <c r="T43" s="12" t="b">
        <f>COUNTA(J43,K43,L43)=3</f>
        <v>0</v>
      </c>
      <c r="U43" s="12"/>
    </row>
    <row r="44" spans="1:21" hidden="1" x14ac:dyDescent="0.3">
      <c r="A44" s="20" t="str" cm="1">
        <f t="array" ref="A44">IF(INDEX('[1]5-C2 Needs'!A:A, ROW())="","", INDEX('[1]5-C2 Needs'!A:A, ROW()))</f>
        <v/>
      </c>
      <c r="B44" s="20" t="str" cm="1">
        <f t="array" ref="B44">IF(INDEX('[1]5-C2 Needs'!B:B, ROW())="","", INDEX('[1]5-C2 Needs'!B:B, ROW()))</f>
        <v/>
      </c>
      <c r="C44" s="20" t="str">
        <f>_xlfn.XLOOKUP(B44,[1]Lists!E:E,[1]Lists!F:F,"")</f>
        <v/>
      </c>
      <c r="D44" s="20" t="str" cm="1">
        <f t="array" ref="D44">IF(INDEX('[1]5-C2 Needs'!D:D, ROW())="","", INDEX('[1]5-C2 Needs'!D:D, ROW()))</f>
        <v/>
      </c>
      <c r="E44" s="20" t="str" cm="1">
        <f t="array" ref="E44">IF(INDEX('[1]5-C2 Needs'!E:E, ROW())="","", INDEX('[1]5-C2 Needs'!E:E, ROW()))</f>
        <v/>
      </c>
      <c r="F44" s="20" t="str" cm="1">
        <f t="array" ref="F44">IF(INDEX('[1]5-C2 Needs'!F:F, ROW())="","", INDEX('[1]5-C2 Needs'!F:F, ROW()))</f>
        <v/>
      </c>
      <c r="G44" s="21" t="str" cm="1">
        <f t="array" ref="G44">IF(INDEX('[1]5-C2 Needs'!G:G, ROW())="","", INDEX('[1]5-C2 Needs'!G:G, ROW()))</f>
        <v/>
      </c>
      <c r="H44" s="17"/>
      <c r="I44" s="17"/>
      <c r="J44" s="22"/>
      <c r="K44" s="16"/>
      <c r="L44" s="15"/>
      <c r="M44" s="14"/>
      <c r="N44" s="13">
        <f>M44-O44</f>
        <v>0</v>
      </c>
      <c r="O44" s="13">
        <f>ROUNDUP(M44-(M44*L44),2)</f>
        <v>0</v>
      </c>
      <c r="P44" s="13">
        <f>ROUNDDOWN(N44*K44,2)</f>
        <v>0</v>
      </c>
      <c r="Q44" s="13">
        <f>R44-P44</f>
        <v>0</v>
      </c>
      <c r="R44" s="13">
        <f>M44*K44</f>
        <v>0</v>
      </c>
      <c r="T44" s="12" t="b">
        <f>COUNTA(J44,K44,L44)=3</f>
        <v>0</v>
      </c>
    </row>
    <row r="45" spans="1:21" hidden="1" x14ac:dyDescent="0.3">
      <c r="A45" s="20" t="str" cm="1">
        <f t="array" ref="A45">IF(INDEX('[1]5-C2 Needs'!A:A, ROW())="","", INDEX('[1]5-C2 Needs'!A:A, ROW()))</f>
        <v/>
      </c>
      <c r="B45" s="20" t="str" cm="1">
        <f t="array" ref="B45">IF(INDEX('[1]5-C2 Needs'!B:B, ROW())="","", INDEX('[1]5-C2 Needs'!B:B, ROW()))</f>
        <v/>
      </c>
      <c r="C45" s="20" t="str">
        <f>_xlfn.XLOOKUP(B45,[1]Lists!E:E,[1]Lists!F:F,"")</f>
        <v/>
      </c>
      <c r="D45" s="20" t="str" cm="1">
        <f t="array" ref="D45">IF(INDEX('[1]5-C2 Needs'!D:D, ROW())="","", INDEX('[1]5-C2 Needs'!D:D, ROW()))</f>
        <v/>
      </c>
      <c r="E45" s="20" t="str" cm="1">
        <f t="array" ref="E45">IF(INDEX('[1]5-C2 Needs'!E:E, ROW())="","", INDEX('[1]5-C2 Needs'!E:E, ROW()))</f>
        <v/>
      </c>
      <c r="F45" s="20" t="str" cm="1">
        <f t="array" ref="F45">IF(INDEX('[1]5-C2 Needs'!F:F, ROW())="","", INDEX('[1]5-C2 Needs'!F:F, ROW()))</f>
        <v/>
      </c>
      <c r="G45" s="21" t="str" cm="1">
        <f t="array" ref="G45">IF(INDEX('[1]5-C2 Needs'!G:G, ROW())="","", INDEX('[1]5-C2 Needs'!G:G, ROW()))</f>
        <v/>
      </c>
      <c r="H45" s="17"/>
      <c r="I45" s="17"/>
      <c r="J45" s="22"/>
      <c r="K45" s="16"/>
      <c r="L45" s="15"/>
      <c r="M45" s="14"/>
      <c r="N45" s="13">
        <f>M45-O45</f>
        <v>0</v>
      </c>
      <c r="O45" s="13">
        <f>ROUNDUP(M45-(M45*L45),2)</f>
        <v>0</v>
      </c>
      <c r="P45" s="13">
        <f>ROUNDDOWN(N45*K45,2)</f>
        <v>0</v>
      </c>
      <c r="Q45" s="13">
        <f>R45-P45</f>
        <v>0</v>
      </c>
      <c r="R45" s="13">
        <f>M45*K45</f>
        <v>0</v>
      </c>
      <c r="T45" s="12" t="b">
        <f>COUNTA(J45,K45,L45)=3</f>
        <v>0</v>
      </c>
    </row>
    <row r="46" spans="1:21" hidden="1" x14ac:dyDescent="0.3">
      <c r="A46" s="20" t="str" cm="1">
        <f t="array" ref="A46">IF(INDEX('[1]5-C2 Needs'!A:A, ROW())="","", INDEX('[1]5-C2 Needs'!A:A, ROW()))</f>
        <v/>
      </c>
      <c r="B46" s="20" t="str" cm="1">
        <f t="array" ref="B46">IF(INDEX('[1]5-C2 Needs'!B:B, ROW())="","", INDEX('[1]5-C2 Needs'!B:B, ROW()))</f>
        <v/>
      </c>
      <c r="C46" s="20" t="str">
        <f>_xlfn.XLOOKUP(B46,[1]Lists!E:E,[1]Lists!F:F,"")</f>
        <v/>
      </c>
      <c r="D46" s="20" t="str" cm="1">
        <f t="array" ref="D46">IF(INDEX('[1]5-C2 Needs'!D:D, ROW())="","", INDEX('[1]5-C2 Needs'!D:D, ROW()))</f>
        <v/>
      </c>
      <c r="E46" s="20" t="str" cm="1">
        <f t="array" ref="E46">IF(INDEX('[1]5-C2 Needs'!E:E, ROW())="","", INDEX('[1]5-C2 Needs'!E:E, ROW()))</f>
        <v/>
      </c>
      <c r="F46" s="20" t="str" cm="1">
        <f t="array" ref="F46">IF(INDEX('[1]5-C2 Needs'!F:F, ROW())="","", INDEX('[1]5-C2 Needs'!F:F, ROW()))</f>
        <v/>
      </c>
      <c r="G46" s="21" t="str" cm="1">
        <f t="array" ref="G46">IF(INDEX('[1]5-C2 Needs'!G:G, ROW())="","", INDEX('[1]5-C2 Needs'!G:G, ROW()))</f>
        <v/>
      </c>
      <c r="H46" s="17"/>
      <c r="I46" s="17"/>
      <c r="J46" s="22"/>
      <c r="K46" s="16"/>
      <c r="L46" s="15"/>
      <c r="M46" s="14"/>
      <c r="N46" s="13">
        <f>M46-O46</f>
        <v>0</v>
      </c>
      <c r="O46" s="13">
        <f>ROUNDUP(M46-(M46*L46),2)</f>
        <v>0</v>
      </c>
      <c r="P46" s="13">
        <f>ROUNDDOWN(N46*K46,2)</f>
        <v>0</v>
      </c>
      <c r="Q46" s="13">
        <f>R46-P46</f>
        <v>0</v>
      </c>
      <c r="R46" s="13">
        <f>M46*K46</f>
        <v>0</v>
      </c>
      <c r="T46" s="12" t="b">
        <f>COUNTA(J46,K46,L46)=3</f>
        <v>0</v>
      </c>
    </row>
    <row r="47" spans="1:21" hidden="1" x14ac:dyDescent="0.3">
      <c r="A47" s="20" t="str" cm="1">
        <f t="array" ref="A47">IF(INDEX('[1]5-C2 Needs'!A:A, ROW())="","", INDEX('[1]5-C2 Needs'!A:A, ROW()))</f>
        <v/>
      </c>
      <c r="B47" s="20" t="str" cm="1">
        <f t="array" ref="B47">IF(INDEX('[1]5-C2 Needs'!B:B, ROW())="","", INDEX('[1]5-C2 Needs'!B:B, ROW()))</f>
        <v/>
      </c>
      <c r="C47" s="20" t="str">
        <f>_xlfn.XLOOKUP(B47,[1]Lists!E:E,[1]Lists!F:F,"")</f>
        <v/>
      </c>
      <c r="D47" s="20" t="str" cm="1">
        <f t="array" ref="D47">IF(INDEX('[1]5-C2 Needs'!D:D, ROW())="","", INDEX('[1]5-C2 Needs'!D:D, ROW()))</f>
        <v/>
      </c>
      <c r="E47" s="20" t="str" cm="1">
        <f t="array" ref="E47">IF(INDEX('[1]5-C2 Needs'!E:E, ROW())="","", INDEX('[1]5-C2 Needs'!E:E, ROW()))</f>
        <v/>
      </c>
      <c r="F47" s="20" t="str" cm="1">
        <f t="array" ref="F47">IF(INDEX('[1]5-C2 Needs'!F:F, ROW())="","", INDEX('[1]5-C2 Needs'!F:F, ROW()))</f>
        <v/>
      </c>
      <c r="G47" s="21" t="str" cm="1">
        <f t="array" ref="G47">IF(INDEX('[1]5-C2 Needs'!G:G, ROW())="","", INDEX('[1]5-C2 Needs'!G:G, ROW()))</f>
        <v/>
      </c>
      <c r="H47" s="17"/>
      <c r="I47" s="17"/>
      <c r="J47" s="22"/>
      <c r="K47" s="16"/>
      <c r="L47" s="15"/>
      <c r="M47" s="14"/>
      <c r="N47" s="13">
        <f>M47-O47</f>
        <v>0</v>
      </c>
      <c r="O47" s="13">
        <f>ROUNDUP(M47-(M47*L47),2)</f>
        <v>0</v>
      </c>
      <c r="P47" s="13">
        <f>ROUNDDOWN(N47*K47,2)</f>
        <v>0</v>
      </c>
      <c r="Q47" s="13">
        <f>R47-P47</f>
        <v>0</v>
      </c>
      <c r="R47" s="13">
        <f>M47*K47</f>
        <v>0</v>
      </c>
      <c r="T47" s="12" t="b">
        <f>COUNTA(J47,K47,L47)=3</f>
        <v>0</v>
      </c>
    </row>
    <row r="48" spans="1:21" hidden="1" x14ac:dyDescent="0.3">
      <c r="A48" s="20" t="str" cm="1">
        <f t="array" ref="A48">IF(INDEX('[1]5-C2 Needs'!A:A, ROW())="","", INDEX('[1]5-C2 Needs'!A:A, ROW()))</f>
        <v/>
      </c>
      <c r="B48" s="20" t="str" cm="1">
        <f t="array" ref="B48">IF(INDEX('[1]5-C2 Needs'!B:B, ROW())="","", INDEX('[1]5-C2 Needs'!B:B, ROW()))</f>
        <v/>
      </c>
      <c r="C48" s="20" t="str">
        <f>_xlfn.XLOOKUP(B48,[1]Lists!E:E,[1]Lists!F:F,"")</f>
        <v/>
      </c>
      <c r="D48" s="20" t="str" cm="1">
        <f t="array" ref="D48">IF(INDEX('[1]5-C2 Needs'!D:D, ROW())="","", INDEX('[1]5-C2 Needs'!D:D, ROW()))</f>
        <v/>
      </c>
      <c r="E48" s="20" t="str" cm="1">
        <f t="array" ref="E48">IF(INDEX('[1]5-C2 Needs'!E:E, ROW())="","", INDEX('[1]5-C2 Needs'!E:E, ROW()))</f>
        <v/>
      </c>
      <c r="F48" s="20" t="str" cm="1">
        <f t="array" ref="F48">IF(INDEX('[1]5-C2 Needs'!F:F, ROW())="","", INDEX('[1]5-C2 Needs'!F:F, ROW()))</f>
        <v/>
      </c>
      <c r="G48" s="21" t="str" cm="1">
        <f t="array" ref="G48">IF(INDEX('[1]5-C2 Needs'!G:G, ROW())="","", INDEX('[1]5-C2 Needs'!G:G, ROW()))</f>
        <v/>
      </c>
      <c r="H48" s="17"/>
      <c r="I48" s="17"/>
      <c r="J48" s="22"/>
      <c r="K48" s="16"/>
      <c r="L48" s="15"/>
      <c r="M48" s="14"/>
      <c r="N48" s="13">
        <f>M48-O48</f>
        <v>0</v>
      </c>
      <c r="O48" s="13">
        <f>ROUNDUP(M48-(M48*L48),2)</f>
        <v>0</v>
      </c>
      <c r="P48" s="13">
        <f>ROUNDDOWN(N48*K48,2)</f>
        <v>0</v>
      </c>
      <c r="Q48" s="13">
        <f>R48-P48</f>
        <v>0</v>
      </c>
      <c r="R48" s="13">
        <f>M48*K48</f>
        <v>0</v>
      </c>
      <c r="T48" s="12" t="b">
        <f>COUNTA(J48,K48,L48)=3</f>
        <v>0</v>
      </c>
    </row>
    <row r="49" spans="1:21" hidden="1" x14ac:dyDescent="0.3">
      <c r="A49" s="20" t="str" cm="1">
        <f t="array" ref="A49">IF(INDEX('[1]5-C2 Needs'!A:A, ROW())="","", INDEX('[1]5-C2 Needs'!A:A, ROW()))</f>
        <v/>
      </c>
      <c r="B49" s="20" t="str" cm="1">
        <f t="array" ref="B49">IF(INDEX('[1]5-C2 Needs'!B:B, ROW())="","", INDEX('[1]5-C2 Needs'!B:B, ROW()))</f>
        <v/>
      </c>
      <c r="C49" s="20" t="str">
        <f>_xlfn.XLOOKUP(B49,[1]Lists!E:E,[1]Lists!F:F,"")</f>
        <v/>
      </c>
      <c r="D49" s="20" t="str" cm="1">
        <f t="array" ref="D49">IF(INDEX('[1]5-C2 Needs'!D:D, ROW())="","", INDEX('[1]5-C2 Needs'!D:D, ROW()))</f>
        <v/>
      </c>
      <c r="E49" s="20" t="str" cm="1">
        <f t="array" ref="E49">IF(INDEX('[1]5-C2 Needs'!E:E, ROW())="","", INDEX('[1]5-C2 Needs'!E:E, ROW()))</f>
        <v/>
      </c>
      <c r="F49" s="20" t="str" cm="1">
        <f t="array" ref="F49">IF(INDEX('[1]5-C2 Needs'!F:F, ROW())="","", INDEX('[1]5-C2 Needs'!F:F, ROW()))</f>
        <v/>
      </c>
      <c r="G49" s="21" t="str" cm="1">
        <f t="array" ref="G49">IF(INDEX('[1]5-C2 Needs'!G:G, ROW())="","", INDEX('[1]5-C2 Needs'!G:G, ROW()))</f>
        <v/>
      </c>
      <c r="H49" s="17"/>
      <c r="I49" s="17"/>
      <c r="J49" s="22"/>
      <c r="K49" s="16"/>
      <c r="L49" s="15"/>
      <c r="M49" s="14"/>
      <c r="N49" s="13">
        <f>M49-O49</f>
        <v>0</v>
      </c>
      <c r="O49" s="13">
        <f>ROUNDUP(M49-(M49*L49),2)</f>
        <v>0</v>
      </c>
      <c r="P49" s="13">
        <f>ROUNDDOWN(N49*K49,2)</f>
        <v>0</v>
      </c>
      <c r="Q49" s="13">
        <f>R49-P49</f>
        <v>0</v>
      </c>
      <c r="R49" s="13">
        <f>M49*K49</f>
        <v>0</v>
      </c>
      <c r="T49" s="12" t="b">
        <f>COUNTA(J49,K49,L49)=3</f>
        <v>0</v>
      </c>
    </row>
    <row r="50" spans="1:21" hidden="1" x14ac:dyDescent="0.3">
      <c r="A50" s="20" t="str" cm="1">
        <f t="array" ref="A50">IF(INDEX('[1]5-C2 Needs'!A:A, ROW())="","", INDEX('[1]5-C2 Needs'!A:A, ROW()))</f>
        <v/>
      </c>
      <c r="B50" s="20" t="str" cm="1">
        <f t="array" ref="B50">IF(INDEX('[1]5-C2 Needs'!B:B, ROW())="","", INDEX('[1]5-C2 Needs'!B:B, ROW()))</f>
        <v/>
      </c>
      <c r="C50" s="20" t="str">
        <f>_xlfn.XLOOKUP(B50,[1]Lists!E:E,[1]Lists!F:F,"")</f>
        <v/>
      </c>
      <c r="D50" s="20" t="str" cm="1">
        <f t="array" ref="D50">IF(INDEX('[1]5-C2 Needs'!D:D, ROW())="","", INDEX('[1]5-C2 Needs'!D:D, ROW()))</f>
        <v/>
      </c>
      <c r="E50" s="20" t="str" cm="1">
        <f t="array" ref="E50">IF(INDEX('[1]5-C2 Needs'!E:E, ROW())="","", INDEX('[1]5-C2 Needs'!E:E, ROW()))</f>
        <v/>
      </c>
      <c r="F50" s="20" t="str" cm="1">
        <f t="array" ref="F50">IF(INDEX('[1]5-C2 Needs'!F:F, ROW())="","", INDEX('[1]5-C2 Needs'!F:F, ROW()))</f>
        <v/>
      </c>
      <c r="G50" s="21" t="str" cm="1">
        <f t="array" ref="G50">IF(INDEX('[1]5-C2 Needs'!G:G, ROW())="","", INDEX('[1]5-C2 Needs'!G:G, ROW()))</f>
        <v/>
      </c>
      <c r="H50" s="17"/>
      <c r="I50" s="17"/>
      <c r="J50" s="22"/>
      <c r="K50" s="16"/>
      <c r="L50" s="15"/>
      <c r="M50" s="14"/>
      <c r="N50" s="13">
        <f>M50-O50</f>
        <v>0</v>
      </c>
      <c r="O50" s="13">
        <f>ROUNDUP(M50-(M50*L50),2)</f>
        <v>0</v>
      </c>
      <c r="P50" s="13">
        <f>ROUNDDOWN(N50*K50,2)</f>
        <v>0</v>
      </c>
      <c r="Q50" s="13">
        <f>R50-P50</f>
        <v>0</v>
      </c>
      <c r="R50" s="13">
        <f>M50*K50</f>
        <v>0</v>
      </c>
      <c r="T50" s="12" t="b">
        <f>COUNTA(J50,K50,L50)=3</f>
        <v>0</v>
      </c>
    </row>
    <row r="51" spans="1:21" hidden="1" x14ac:dyDescent="0.3">
      <c r="A51" s="20" t="str" cm="1">
        <f t="array" ref="A51">IF(INDEX('[1]5-C2 Needs'!A:A, ROW())="","", INDEX('[1]5-C2 Needs'!A:A, ROW()))</f>
        <v/>
      </c>
      <c r="B51" s="20" t="str" cm="1">
        <f t="array" ref="B51">IF(INDEX('[1]5-C2 Needs'!B:B, ROW())="","", INDEX('[1]5-C2 Needs'!B:B, ROW()))</f>
        <v/>
      </c>
      <c r="C51" s="20" t="str">
        <f>_xlfn.XLOOKUP(B51,[1]Lists!E:E,[1]Lists!F:F,"")</f>
        <v/>
      </c>
      <c r="D51" s="20" t="str" cm="1">
        <f t="array" ref="D51">IF(INDEX('[1]5-C2 Needs'!D:D, ROW())="","", INDEX('[1]5-C2 Needs'!D:D, ROW()))</f>
        <v/>
      </c>
      <c r="E51" s="20" t="str" cm="1">
        <f t="array" ref="E51">IF(INDEX('[1]5-C2 Needs'!E:E, ROW())="","", INDEX('[1]5-C2 Needs'!E:E, ROW()))</f>
        <v/>
      </c>
      <c r="F51" s="20" t="str" cm="1">
        <f t="array" ref="F51">IF(INDEX('[1]5-C2 Needs'!F:F, ROW())="","", INDEX('[1]5-C2 Needs'!F:F, ROW()))</f>
        <v/>
      </c>
      <c r="G51" s="21" t="str" cm="1">
        <f t="array" ref="G51">IF(INDEX('[1]5-C2 Needs'!G:G, ROW())="","", INDEX('[1]5-C2 Needs'!G:G, ROW()))</f>
        <v/>
      </c>
      <c r="H51" s="17"/>
      <c r="I51" s="17"/>
      <c r="J51" s="22"/>
      <c r="K51" s="16"/>
      <c r="L51" s="15"/>
      <c r="M51" s="14"/>
      <c r="N51" s="13">
        <f>M51-O51</f>
        <v>0</v>
      </c>
      <c r="O51" s="13">
        <f>ROUNDUP(M51-(M51*L51),2)</f>
        <v>0</v>
      </c>
      <c r="P51" s="13">
        <f>ROUNDDOWN(N51*K51,2)</f>
        <v>0</v>
      </c>
      <c r="Q51" s="13">
        <f>R51-P51</f>
        <v>0</v>
      </c>
      <c r="R51" s="13">
        <f>M51*K51</f>
        <v>0</v>
      </c>
      <c r="T51" s="12" t="b">
        <f>COUNTA(J51,K51,L51)=3</f>
        <v>0</v>
      </c>
    </row>
    <row r="52" spans="1:21" hidden="1" x14ac:dyDescent="0.3">
      <c r="A52" s="20" t="str" cm="1">
        <f t="array" ref="A52">IF(INDEX('[1]5-C2 Needs'!A:A, ROW())="","", INDEX('[1]5-C2 Needs'!A:A, ROW()))</f>
        <v/>
      </c>
      <c r="B52" s="20" t="str" cm="1">
        <f t="array" ref="B52">IF(INDEX('[1]5-C2 Needs'!B:B, ROW())="","", INDEX('[1]5-C2 Needs'!B:B, ROW()))</f>
        <v/>
      </c>
      <c r="C52" s="20" t="str">
        <f>_xlfn.XLOOKUP(B52,[1]Lists!E:E,[1]Lists!F:F,"")</f>
        <v/>
      </c>
      <c r="D52" s="20" t="str" cm="1">
        <f t="array" ref="D52">IF(INDEX('[1]5-C2 Needs'!D:D, ROW())="","", INDEX('[1]5-C2 Needs'!D:D, ROW()))</f>
        <v/>
      </c>
      <c r="E52" s="20" t="str" cm="1">
        <f t="array" ref="E52">IF(INDEX('[1]5-C2 Needs'!E:E, ROW())="","", INDEX('[1]5-C2 Needs'!E:E, ROW()))</f>
        <v/>
      </c>
      <c r="F52" s="20" t="str" cm="1">
        <f t="array" ref="F52">IF(INDEX('[1]5-C2 Needs'!F:F, ROW())="","", INDEX('[1]5-C2 Needs'!F:F, ROW()))</f>
        <v/>
      </c>
      <c r="G52" s="21" t="str" cm="1">
        <f t="array" ref="G52">IF(INDEX('[1]5-C2 Needs'!G:G, ROW())="","", INDEX('[1]5-C2 Needs'!G:G, ROW()))</f>
        <v/>
      </c>
      <c r="H52" s="17"/>
      <c r="I52" s="17"/>
      <c r="J52" s="22"/>
      <c r="K52" s="16"/>
      <c r="L52" s="15"/>
      <c r="M52" s="14"/>
      <c r="N52" s="13">
        <f>M52-O52</f>
        <v>0</v>
      </c>
      <c r="O52" s="13">
        <f>ROUNDUP(M52-(M52*L52),2)</f>
        <v>0</v>
      </c>
      <c r="P52" s="13">
        <f>ROUNDDOWN(N52*K52,2)</f>
        <v>0</v>
      </c>
      <c r="Q52" s="13">
        <f>R52-P52</f>
        <v>0</v>
      </c>
      <c r="R52" s="13">
        <f>M52*K52</f>
        <v>0</v>
      </c>
      <c r="T52" s="12" t="b">
        <f>COUNTA(J52,K52,L52)=3</f>
        <v>0</v>
      </c>
    </row>
    <row r="53" spans="1:21" hidden="1" x14ac:dyDescent="0.3">
      <c r="A53" s="20" t="str" cm="1">
        <f t="array" ref="A53">IF(INDEX('[1]5-C2 Needs'!A:A, ROW())="","", INDEX('[1]5-C2 Needs'!A:A, ROW()))</f>
        <v/>
      </c>
      <c r="B53" s="20" t="str" cm="1">
        <f t="array" ref="B53">IF(INDEX('[1]5-C2 Needs'!B:B, ROW())="","", INDEX('[1]5-C2 Needs'!B:B, ROW()))</f>
        <v/>
      </c>
      <c r="C53" s="20" t="str">
        <f>_xlfn.XLOOKUP(B53,[1]Lists!E:E,[1]Lists!F:F,"")</f>
        <v/>
      </c>
      <c r="D53" s="20" t="str" cm="1">
        <f t="array" ref="D53">IF(INDEX('[1]5-C2 Needs'!D:D, ROW())="","", INDEX('[1]5-C2 Needs'!D:D, ROW()))</f>
        <v/>
      </c>
      <c r="E53" s="20" t="str" cm="1">
        <f t="array" ref="E53">IF(INDEX('[1]5-C2 Needs'!E:E, ROW())="","", INDEX('[1]5-C2 Needs'!E:E, ROW()))</f>
        <v/>
      </c>
      <c r="F53" s="20" t="str" cm="1">
        <f t="array" ref="F53">IF(INDEX('[1]5-C2 Needs'!F:F, ROW())="","", INDEX('[1]5-C2 Needs'!F:F, ROW()))</f>
        <v/>
      </c>
      <c r="G53" s="21" t="str" cm="1">
        <f t="array" ref="G53">IF(INDEX('[1]5-C2 Needs'!G:G, ROW())="","", INDEX('[1]5-C2 Needs'!G:G, ROW()))</f>
        <v/>
      </c>
      <c r="H53" s="17"/>
      <c r="I53" s="17"/>
      <c r="J53" s="22"/>
      <c r="K53" s="16"/>
      <c r="L53" s="15"/>
      <c r="M53" s="14"/>
      <c r="N53" s="13">
        <f>M53-O53</f>
        <v>0</v>
      </c>
      <c r="O53" s="13">
        <f>ROUNDUP(M53-(M53*L53),2)</f>
        <v>0</v>
      </c>
      <c r="P53" s="13">
        <f>ROUNDDOWN(N53*K53,2)</f>
        <v>0</v>
      </c>
      <c r="Q53" s="13">
        <f>R53-P53</f>
        <v>0</v>
      </c>
      <c r="R53" s="13">
        <f>M53*K53</f>
        <v>0</v>
      </c>
      <c r="T53" s="12" t="b">
        <f>COUNTA(J53,K53,L53)=3</f>
        <v>0</v>
      </c>
    </row>
    <row r="54" spans="1:21" hidden="1" x14ac:dyDescent="0.3">
      <c r="A54" s="20" t="str" cm="1">
        <f t="array" ref="A54">IF(INDEX('[1]5-C2 Needs'!A:A, ROW())="","", INDEX('[1]5-C2 Needs'!A:A, ROW()))</f>
        <v/>
      </c>
      <c r="B54" s="20" t="str" cm="1">
        <f t="array" ref="B54">IF(INDEX('[1]5-C2 Needs'!B:B, ROW())="","", INDEX('[1]5-C2 Needs'!B:B, ROW()))</f>
        <v/>
      </c>
      <c r="C54" s="20" t="str">
        <f>_xlfn.XLOOKUP(B54,[1]Lists!E:E,[1]Lists!F:F,"")</f>
        <v/>
      </c>
      <c r="D54" s="20" t="str" cm="1">
        <f t="array" ref="D54">IF(INDEX('[1]5-C2 Needs'!D:D, ROW())="","", INDEX('[1]5-C2 Needs'!D:D, ROW()))</f>
        <v/>
      </c>
      <c r="E54" s="20" t="str" cm="1">
        <f t="array" ref="E54">IF(INDEX('[1]5-C2 Needs'!E:E, ROW())="","", INDEX('[1]5-C2 Needs'!E:E, ROW()))</f>
        <v/>
      </c>
      <c r="F54" s="20" t="str" cm="1">
        <f t="array" ref="F54">IF(INDEX('[1]5-C2 Needs'!F:F, ROW())="","", INDEX('[1]5-C2 Needs'!F:F, ROW()))</f>
        <v/>
      </c>
      <c r="G54" s="21" t="str" cm="1">
        <f t="array" ref="G54">IF(INDEX('[1]5-C2 Needs'!G:G, ROW())="","", INDEX('[1]5-C2 Needs'!G:G, ROW()))</f>
        <v/>
      </c>
      <c r="H54" s="17"/>
      <c r="I54" s="17"/>
      <c r="J54" s="22"/>
      <c r="K54" s="16"/>
      <c r="L54" s="15"/>
      <c r="M54" s="14"/>
      <c r="N54" s="13">
        <f>M54-O54</f>
        <v>0</v>
      </c>
      <c r="O54" s="13">
        <f>ROUNDUP(M54-(M54*L54),2)</f>
        <v>0</v>
      </c>
      <c r="P54" s="13">
        <f>ROUNDDOWN(N54*K54,2)</f>
        <v>0</v>
      </c>
      <c r="Q54" s="13">
        <f>R54-P54</f>
        <v>0</v>
      </c>
      <c r="R54" s="13">
        <f>M54*K54</f>
        <v>0</v>
      </c>
      <c r="T54" s="12" t="b">
        <f>COUNTA(J54,K54,L54)=3</f>
        <v>0</v>
      </c>
    </row>
    <row r="55" spans="1:21" hidden="1" x14ac:dyDescent="0.3">
      <c r="A55" s="20" t="str" cm="1">
        <f t="array" ref="A55">IF(INDEX('[1]5-C2 Needs'!A:A, ROW())="","", INDEX('[1]5-C2 Needs'!A:A, ROW()))</f>
        <v/>
      </c>
      <c r="B55" s="20" t="str" cm="1">
        <f t="array" ref="B55">IF(INDEX('[1]5-C2 Needs'!B:B, ROW())="","", INDEX('[1]5-C2 Needs'!B:B, ROW()))</f>
        <v/>
      </c>
      <c r="C55" s="20" t="str">
        <f>_xlfn.XLOOKUP(B55,[1]Lists!E:E,[1]Lists!F:F,"")</f>
        <v/>
      </c>
      <c r="D55" s="20" t="str" cm="1">
        <f t="array" ref="D55">IF(INDEX('[1]5-C2 Needs'!D:D, ROW())="","", INDEX('[1]5-C2 Needs'!D:D, ROW()))</f>
        <v/>
      </c>
      <c r="E55" s="20" t="str" cm="1">
        <f t="array" ref="E55">IF(INDEX('[1]5-C2 Needs'!E:E, ROW())="","", INDEX('[1]5-C2 Needs'!E:E, ROW()))</f>
        <v/>
      </c>
      <c r="F55" s="20" t="str" cm="1">
        <f t="array" ref="F55">IF(INDEX('[1]5-C2 Needs'!F:F, ROW())="","", INDEX('[1]5-C2 Needs'!F:F, ROW()))</f>
        <v/>
      </c>
      <c r="G55" s="21" t="str" cm="1">
        <f t="array" ref="G55">IF(INDEX('[1]5-C2 Needs'!G:G, ROW())="","", INDEX('[1]5-C2 Needs'!G:G, ROW()))</f>
        <v/>
      </c>
      <c r="H55" s="17"/>
      <c r="I55" s="17"/>
      <c r="J55" s="22"/>
      <c r="K55" s="16"/>
      <c r="L55" s="15"/>
      <c r="M55" s="14"/>
      <c r="N55" s="13">
        <f>M55-O55</f>
        <v>0</v>
      </c>
      <c r="O55" s="13">
        <f>ROUNDUP(M55-(M55*L55),2)</f>
        <v>0</v>
      </c>
      <c r="P55" s="13">
        <f>ROUNDDOWN(N55*K55,2)</f>
        <v>0</v>
      </c>
      <c r="Q55" s="13">
        <f>R55-P55</f>
        <v>0</v>
      </c>
      <c r="R55" s="13">
        <f>M55*K55</f>
        <v>0</v>
      </c>
      <c r="T55" s="12" t="b">
        <f>COUNTA(J55,K55,L55)=3</f>
        <v>0</v>
      </c>
    </row>
    <row r="56" spans="1:21" hidden="1" x14ac:dyDescent="0.3">
      <c r="A56" s="20" t="str" cm="1">
        <f t="array" ref="A56">IF(INDEX('[1]5-C2 Needs'!A:A, ROW())="","", INDEX('[1]5-C2 Needs'!A:A, ROW()))</f>
        <v/>
      </c>
      <c r="B56" s="20" t="str" cm="1">
        <f t="array" ref="B56">IF(INDEX('[1]5-C2 Needs'!B:B, ROW())="","", INDEX('[1]5-C2 Needs'!B:B, ROW()))</f>
        <v/>
      </c>
      <c r="C56" s="20" t="str">
        <f>_xlfn.XLOOKUP(B56,[1]Lists!E:E,[1]Lists!F:F,"")</f>
        <v/>
      </c>
      <c r="D56" s="20" t="str" cm="1">
        <f t="array" ref="D56">IF(INDEX('[1]5-C2 Needs'!D:D, ROW())="","", INDEX('[1]5-C2 Needs'!D:D, ROW()))</f>
        <v/>
      </c>
      <c r="E56" s="20" t="str" cm="1">
        <f t="array" ref="E56">IF(INDEX('[1]5-C2 Needs'!E:E, ROW())="","", INDEX('[1]5-C2 Needs'!E:E, ROW()))</f>
        <v/>
      </c>
      <c r="F56" s="20" t="str" cm="1">
        <f t="array" ref="F56">IF(INDEX('[1]5-C2 Needs'!F:F, ROW())="","", INDEX('[1]5-C2 Needs'!F:F, ROW()))</f>
        <v/>
      </c>
      <c r="G56" s="21" t="str" cm="1">
        <f t="array" ref="G56">IF(INDEX('[1]5-C2 Needs'!G:G, ROW())="","", INDEX('[1]5-C2 Needs'!G:G, ROW()))</f>
        <v/>
      </c>
      <c r="H56" s="17"/>
      <c r="I56" s="17"/>
      <c r="J56" s="22"/>
      <c r="K56" s="16"/>
      <c r="L56" s="15"/>
      <c r="M56" s="14"/>
      <c r="N56" s="13">
        <f>M56-O56</f>
        <v>0</v>
      </c>
      <c r="O56" s="13">
        <f>ROUNDUP(M56-(M56*L56),2)</f>
        <v>0</v>
      </c>
      <c r="P56" s="13">
        <f>ROUNDDOWN(N56*K56,2)</f>
        <v>0</v>
      </c>
      <c r="Q56" s="13">
        <f>R56-P56</f>
        <v>0</v>
      </c>
      <c r="R56" s="13">
        <f>M56*K56</f>
        <v>0</v>
      </c>
      <c r="T56" s="12" t="b">
        <f>COUNTA(J56,K56,L56)=3</f>
        <v>0</v>
      </c>
    </row>
    <row r="57" spans="1:21" hidden="1" x14ac:dyDescent="0.3">
      <c r="A57" s="20" t="str" cm="1">
        <f t="array" ref="A57">IF(INDEX('[1]5-C2 Needs'!A:A, ROW())="","", INDEX('[1]5-C2 Needs'!A:A, ROW()))</f>
        <v/>
      </c>
      <c r="B57" s="20" t="str" cm="1">
        <f t="array" ref="B57">IF(INDEX('[1]5-C2 Needs'!B:B, ROW())="","", INDEX('[1]5-C2 Needs'!B:B, ROW()))</f>
        <v/>
      </c>
      <c r="C57" s="20" t="str">
        <f>_xlfn.XLOOKUP(B57,[1]Lists!E:E,[1]Lists!F:F,"")</f>
        <v/>
      </c>
      <c r="D57" s="20" t="str" cm="1">
        <f t="array" ref="D57">IF(INDEX('[1]5-C2 Needs'!D:D, ROW())="","", INDEX('[1]5-C2 Needs'!D:D, ROW()))</f>
        <v/>
      </c>
      <c r="E57" s="20" t="str" cm="1">
        <f t="array" ref="E57">IF(INDEX('[1]5-C2 Needs'!E:E, ROW())="","", INDEX('[1]5-C2 Needs'!E:E, ROW()))</f>
        <v/>
      </c>
      <c r="F57" s="20" t="str" cm="1">
        <f t="array" ref="F57">IF(INDEX('[1]5-C2 Needs'!F:F, ROW())="","", INDEX('[1]5-C2 Needs'!F:F, ROW()))</f>
        <v/>
      </c>
      <c r="G57" s="21" t="str" cm="1">
        <f t="array" ref="G57">IF(INDEX('[1]5-C2 Needs'!G:G, ROW())="","", INDEX('[1]5-C2 Needs'!G:G, ROW()))</f>
        <v/>
      </c>
      <c r="H57" s="17"/>
      <c r="I57" s="17"/>
      <c r="J57" s="22"/>
      <c r="K57" s="16"/>
      <c r="L57" s="15"/>
      <c r="M57" s="14"/>
      <c r="N57" s="13">
        <f>M57-O57</f>
        <v>0</v>
      </c>
      <c r="O57" s="13">
        <f>ROUNDUP(M57-(M57*L57),2)</f>
        <v>0</v>
      </c>
      <c r="P57" s="13">
        <f>ROUNDDOWN(N57*K57,2)</f>
        <v>0</v>
      </c>
      <c r="Q57" s="13">
        <f>R57-P57</f>
        <v>0</v>
      </c>
      <c r="R57" s="13">
        <f>M57*K57</f>
        <v>0</v>
      </c>
      <c r="T57" s="12" t="b">
        <f>COUNTA(J57,K57,L57)=3</f>
        <v>0</v>
      </c>
    </row>
    <row r="58" spans="1:21" hidden="1" x14ac:dyDescent="0.3">
      <c r="A58" s="20" t="str" cm="1">
        <f t="array" ref="A58">IF(INDEX('[1]5-C2 Needs'!A:A, ROW())="","", INDEX('[1]5-C2 Needs'!A:A, ROW()))</f>
        <v/>
      </c>
      <c r="B58" s="20" t="str" cm="1">
        <f t="array" ref="B58">IF(INDEX('[1]5-C2 Needs'!B:B, ROW())="","", INDEX('[1]5-C2 Needs'!B:B, ROW()))</f>
        <v/>
      </c>
      <c r="C58" s="20" t="str">
        <f>_xlfn.XLOOKUP(B58,[1]Lists!E:E,[1]Lists!F:F,"")</f>
        <v/>
      </c>
      <c r="D58" s="20" t="str" cm="1">
        <f t="array" ref="D58">IF(INDEX('[1]5-C2 Needs'!D:D, ROW())="","", INDEX('[1]5-C2 Needs'!D:D, ROW()))</f>
        <v/>
      </c>
      <c r="E58" s="20" t="str" cm="1">
        <f t="array" ref="E58">IF(INDEX('[1]5-C2 Needs'!E:E, ROW())="","", INDEX('[1]5-C2 Needs'!E:E, ROW()))</f>
        <v/>
      </c>
      <c r="F58" s="20" t="str" cm="1">
        <f t="array" ref="F58">IF(INDEX('[1]5-C2 Needs'!F:F, ROW())="","", INDEX('[1]5-C2 Needs'!F:F, ROW()))</f>
        <v/>
      </c>
      <c r="G58" s="21" t="str" cm="1">
        <f t="array" ref="G58">IF(INDEX('[1]5-C2 Needs'!G:G, ROW())="","", INDEX('[1]5-C2 Needs'!G:G, ROW()))</f>
        <v/>
      </c>
      <c r="H58" s="17"/>
      <c r="I58" s="17"/>
      <c r="J58" s="22"/>
      <c r="K58" s="16"/>
      <c r="L58" s="15"/>
      <c r="M58" s="14"/>
      <c r="N58" s="13">
        <f>M58-O58</f>
        <v>0</v>
      </c>
      <c r="O58" s="13">
        <f>ROUNDUP(M58-(M58*L58),2)</f>
        <v>0</v>
      </c>
      <c r="P58" s="13">
        <f>ROUNDDOWN(N58*K58,2)</f>
        <v>0</v>
      </c>
      <c r="Q58" s="13">
        <f>R58-P58</f>
        <v>0</v>
      </c>
      <c r="R58" s="13">
        <f>M58*K58</f>
        <v>0</v>
      </c>
      <c r="T58" s="12" t="b">
        <f>COUNTA(J58,K58,L58)=3</f>
        <v>0</v>
      </c>
    </row>
    <row r="59" spans="1:21" hidden="1" x14ac:dyDescent="0.3">
      <c r="A59" s="20" t="str" cm="1">
        <f t="array" ref="A59">IF(INDEX('[1]5-C2 Needs'!A:A, ROW())="","", INDEX('[1]5-C2 Needs'!A:A, ROW()))</f>
        <v/>
      </c>
      <c r="B59" s="20" t="str" cm="1">
        <f t="array" ref="B59">IF(INDEX('[1]5-C2 Needs'!B:B, ROW())="","", INDEX('[1]5-C2 Needs'!B:B, ROW()))</f>
        <v/>
      </c>
      <c r="C59" s="20" t="str">
        <f>_xlfn.XLOOKUP(B59,[1]Lists!E:E,[1]Lists!F:F,"")</f>
        <v/>
      </c>
      <c r="D59" s="20" t="str" cm="1">
        <f t="array" ref="D59">IF(INDEX('[1]5-C2 Needs'!D:D, ROW())="","", INDEX('[1]5-C2 Needs'!D:D, ROW()))</f>
        <v/>
      </c>
      <c r="E59" s="20" t="str" cm="1">
        <f t="array" ref="E59">IF(INDEX('[1]5-C2 Needs'!E:E, ROW())="","", INDEX('[1]5-C2 Needs'!E:E, ROW()))</f>
        <v/>
      </c>
      <c r="F59" s="20" t="str" cm="1">
        <f t="array" ref="F59">IF(INDEX('[1]5-C2 Needs'!F:F, ROW())="","", INDEX('[1]5-C2 Needs'!F:F, ROW()))</f>
        <v/>
      </c>
      <c r="G59" s="21" t="str" cm="1">
        <f t="array" ref="G59">IF(INDEX('[1]5-C2 Needs'!G:G, ROW())="","", INDEX('[1]5-C2 Needs'!G:G, ROW()))</f>
        <v/>
      </c>
      <c r="H59" s="17"/>
      <c r="I59" s="17"/>
      <c r="J59" s="22"/>
      <c r="K59" s="16"/>
      <c r="L59" s="15"/>
      <c r="M59" s="14"/>
      <c r="N59" s="13">
        <f>M59-O59</f>
        <v>0</v>
      </c>
      <c r="O59" s="13">
        <f>ROUNDUP(M59-(M59*L59),2)</f>
        <v>0</v>
      </c>
      <c r="P59" s="13">
        <f>ROUNDDOWN(N59*K59,2)</f>
        <v>0</v>
      </c>
      <c r="Q59" s="13">
        <f>R59-P59</f>
        <v>0</v>
      </c>
      <c r="R59" s="13">
        <f>M59*K59</f>
        <v>0</v>
      </c>
      <c r="T59" s="12" t="b">
        <f>COUNTA(J59,K59,L59)=3</f>
        <v>0</v>
      </c>
    </row>
    <row r="60" spans="1:21" hidden="1" x14ac:dyDescent="0.3">
      <c r="A60" s="20" t="str" cm="1">
        <f t="array" ref="A60">IF(INDEX('[1]5-C2 Needs'!A:A, ROW())="","", INDEX('[1]5-C2 Needs'!A:A, ROW()))</f>
        <v/>
      </c>
      <c r="B60" s="20" t="str" cm="1">
        <f t="array" ref="B60">IF(INDEX('[1]5-C2 Needs'!B:B, ROW())="","", INDEX('[1]5-C2 Needs'!B:B, ROW()))</f>
        <v/>
      </c>
      <c r="C60" s="20" t="str">
        <f>_xlfn.XLOOKUP(B60,[1]Lists!E:E,[1]Lists!F:F,"")</f>
        <v/>
      </c>
      <c r="D60" s="20" t="str" cm="1">
        <f t="array" ref="D60">IF(INDEX('[1]5-C2 Needs'!D:D, ROW())="","", INDEX('[1]5-C2 Needs'!D:D, ROW()))</f>
        <v/>
      </c>
      <c r="E60" s="20" t="str" cm="1">
        <f t="array" ref="E60">IF(INDEX('[1]5-C2 Needs'!E:E, ROW())="","", INDEX('[1]5-C2 Needs'!E:E, ROW()))</f>
        <v/>
      </c>
      <c r="F60" s="20" t="str" cm="1">
        <f t="array" ref="F60">IF(INDEX('[1]5-C2 Needs'!F:F, ROW())="","", INDEX('[1]5-C2 Needs'!F:F, ROW()))</f>
        <v/>
      </c>
      <c r="G60" s="21" t="str" cm="1">
        <f t="array" ref="G60">IF(INDEX('[1]5-C2 Needs'!G:G, ROW())="","", INDEX('[1]5-C2 Needs'!G:G, ROW()))</f>
        <v/>
      </c>
      <c r="H60" s="17"/>
      <c r="I60" s="17"/>
      <c r="J60" s="22"/>
      <c r="K60" s="16"/>
      <c r="L60" s="15"/>
      <c r="M60" s="14"/>
      <c r="N60" s="13">
        <f>M60-O60</f>
        <v>0</v>
      </c>
      <c r="O60" s="13">
        <f>ROUNDUP(M60-(M60*L60),2)</f>
        <v>0</v>
      </c>
      <c r="P60" s="13">
        <f>ROUNDDOWN(N60*K60,2)</f>
        <v>0</v>
      </c>
      <c r="Q60" s="13">
        <f>R60-P60</f>
        <v>0</v>
      </c>
      <c r="R60" s="13">
        <f>M60*K60</f>
        <v>0</v>
      </c>
      <c r="T60" s="12" t="b">
        <f>COUNTA(J60,K60,L60)=3</f>
        <v>0</v>
      </c>
    </row>
    <row r="61" spans="1:21" s="23" customFormat="1" hidden="1" x14ac:dyDescent="0.3">
      <c r="A61" s="20" t="str" cm="1">
        <f t="array" ref="A61">IF(INDEX('[1]5-C2 Needs'!A:A, ROW())="","", INDEX('[1]5-C2 Needs'!A:A, ROW()))</f>
        <v/>
      </c>
      <c r="B61" s="20" t="str" cm="1">
        <f t="array" ref="B61">IF(INDEX('[1]5-C2 Needs'!B:B, ROW())="","", INDEX('[1]5-C2 Needs'!B:B, ROW()))</f>
        <v/>
      </c>
      <c r="C61" s="20" t="str">
        <f>_xlfn.XLOOKUP(B61,[1]Lists!E:E,[1]Lists!F:F,"")</f>
        <v/>
      </c>
      <c r="D61" s="20" t="str" cm="1">
        <f t="array" ref="D61">IF(INDEX('[1]5-C2 Needs'!D:D, ROW())="","", INDEX('[1]5-C2 Needs'!D:D, ROW()))</f>
        <v/>
      </c>
      <c r="E61" s="20" t="str" cm="1">
        <f t="array" ref="E61">IF(INDEX('[1]5-C2 Needs'!E:E, ROW())="","", INDEX('[1]5-C2 Needs'!E:E, ROW()))</f>
        <v/>
      </c>
      <c r="F61" s="20" t="str" cm="1">
        <f t="array" ref="F61">IF(INDEX('[1]5-C2 Needs'!F:F, ROW())="","", INDEX('[1]5-C2 Needs'!F:F, ROW()))</f>
        <v/>
      </c>
      <c r="G61" s="21" t="str" cm="1">
        <f t="array" ref="G61">IF(INDEX('[1]5-C2 Needs'!G:G, ROW())="","", INDEX('[1]5-C2 Needs'!G:G, ROW()))</f>
        <v/>
      </c>
      <c r="H61" s="17"/>
      <c r="I61" s="17"/>
      <c r="J61" s="22"/>
      <c r="K61" s="16"/>
      <c r="L61" s="15"/>
      <c r="M61" s="14"/>
      <c r="N61" s="13">
        <f>M61-O61</f>
        <v>0</v>
      </c>
      <c r="O61" s="13">
        <f>ROUNDUP(M61-(M61*L61),2)</f>
        <v>0</v>
      </c>
      <c r="P61" s="13">
        <f>ROUNDDOWN(N61*K61,2)</f>
        <v>0</v>
      </c>
      <c r="Q61" s="13">
        <f>R61-P61</f>
        <v>0</v>
      </c>
      <c r="R61" s="13">
        <f>M61*K61</f>
        <v>0</v>
      </c>
      <c r="S61" s="12"/>
      <c r="T61" s="12" t="b">
        <f>COUNTA(J61,K61,L61)=3</f>
        <v>0</v>
      </c>
      <c r="U61" s="12"/>
    </row>
    <row r="62" spans="1:21" s="23" customFormat="1" hidden="1" x14ac:dyDescent="0.3">
      <c r="A62" s="20" t="str" cm="1">
        <f t="array" ref="A62">IF(INDEX('[1]5-C2 Needs'!A:A, ROW())="","", INDEX('[1]5-C2 Needs'!A:A, ROW()))</f>
        <v/>
      </c>
      <c r="B62" s="20" t="str" cm="1">
        <f t="array" ref="B62">IF(INDEX('[1]5-C2 Needs'!B:B, ROW())="","", INDEX('[1]5-C2 Needs'!B:B, ROW()))</f>
        <v/>
      </c>
      <c r="C62" s="20" t="str">
        <f>_xlfn.XLOOKUP(B62,[1]Lists!E:E,[1]Lists!F:F,"")</f>
        <v/>
      </c>
      <c r="D62" s="20" t="str" cm="1">
        <f t="array" ref="D62">IF(INDEX('[1]5-C2 Needs'!D:D, ROW())="","", INDEX('[1]5-C2 Needs'!D:D, ROW()))</f>
        <v/>
      </c>
      <c r="E62" s="20" t="str" cm="1">
        <f t="array" ref="E62">IF(INDEX('[1]5-C2 Needs'!E:E, ROW())="","", INDEX('[1]5-C2 Needs'!E:E, ROW()))</f>
        <v/>
      </c>
      <c r="F62" s="20" t="str" cm="1">
        <f t="array" ref="F62">IF(INDEX('[1]5-C2 Needs'!F:F, ROW())="","", INDEX('[1]5-C2 Needs'!F:F, ROW()))</f>
        <v/>
      </c>
      <c r="G62" s="21" t="str" cm="1">
        <f t="array" ref="G62">IF(INDEX('[1]5-C2 Needs'!G:G, ROW())="","", INDEX('[1]5-C2 Needs'!G:G, ROW()))</f>
        <v/>
      </c>
      <c r="H62" s="17"/>
      <c r="I62" s="17"/>
      <c r="J62" s="22"/>
      <c r="K62" s="16"/>
      <c r="L62" s="15"/>
      <c r="M62" s="14"/>
      <c r="N62" s="13">
        <f>M62-O62</f>
        <v>0</v>
      </c>
      <c r="O62" s="13">
        <f>ROUNDUP(M62-(M62*L62),2)</f>
        <v>0</v>
      </c>
      <c r="P62" s="13">
        <f>ROUNDDOWN(N62*K62,2)</f>
        <v>0</v>
      </c>
      <c r="Q62" s="13">
        <f>R62-P62</f>
        <v>0</v>
      </c>
      <c r="R62" s="13">
        <f>M62*K62</f>
        <v>0</v>
      </c>
      <c r="S62" s="12"/>
      <c r="T62" s="12" t="b">
        <f>COUNTA(J62,K62,L62)=3</f>
        <v>0</v>
      </c>
      <c r="U62" s="12"/>
    </row>
    <row r="63" spans="1:21" hidden="1" x14ac:dyDescent="0.3">
      <c r="A63" s="20" t="str" cm="1">
        <f t="array" ref="A63">IF(INDEX('[1]5-C2 Needs'!A:A, ROW())="","", INDEX('[1]5-C2 Needs'!A:A, ROW()))</f>
        <v/>
      </c>
      <c r="B63" s="20" t="str" cm="1">
        <f t="array" ref="B63">IF(INDEX('[1]5-C2 Needs'!B:B, ROW())="","", INDEX('[1]5-C2 Needs'!B:B, ROW()))</f>
        <v/>
      </c>
      <c r="C63" s="20" t="str">
        <f>_xlfn.XLOOKUP(B63,[1]Lists!E:E,[1]Lists!F:F,"")</f>
        <v/>
      </c>
      <c r="D63" s="20" t="str" cm="1">
        <f t="array" ref="D63">IF(INDEX('[1]5-C2 Needs'!D:D, ROW())="","", INDEX('[1]5-C2 Needs'!D:D, ROW()))</f>
        <v/>
      </c>
      <c r="E63" s="20" t="str" cm="1">
        <f t="array" ref="E63">IF(INDEX('[1]5-C2 Needs'!E:E, ROW())="","", INDEX('[1]5-C2 Needs'!E:E, ROW()))</f>
        <v/>
      </c>
      <c r="F63" s="20" t="str" cm="1">
        <f t="array" ref="F63">IF(INDEX('[1]5-C2 Needs'!F:F, ROW())="","", INDEX('[1]5-C2 Needs'!F:F, ROW()))</f>
        <v/>
      </c>
      <c r="G63" s="21" t="str" cm="1">
        <f t="array" ref="G63">IF(INDEX('[1]5-C2 Needs'!G:G, ROW())="","", INDEX('[1]5-C2 Needs'!G:G, ROW()))</f>
        <v/>
      </c>
      <c r="H63" s="17"/>
      <c r="I63" s="17"/>
      <c r="J63" s="22"/>
      <c r="K63" s="16"/>
      <c r="L63" s="15"/>
      <c r="M63" s="14"/>
      <c r="N63" s="13">
        <f>M63-O63</f>
        <v>0</v>
      </c>
      <c r="O63" s="13">
        <f>ROUNDUP(M63-(M63*L63),2)</f>
        <v>0</v>
      </c>
      <c r="P63" s="13">
        <f>ROUNDDOWN(N63*K63,2)</f>
        <v>0</v>
      </c>
      <c r="Q63" s="13">
        <f>R63-P63</f>
        <v>0</v>
      </c>
      <c r="R63" s="13">
        <f>M63*K63</f>
        <v>0</v>
      </c>
      <c r="T63" s="12" t="b">
        <f>COUNTA(J63,K63,L63)=3</f>
        <v>0</v>
      </c>
    </row>
    <row r="64" spans="1:21" hidden="1" x14ac:dyDescent="0.3">
      <c r="A64" s="20" t="str" cm="1">
        <f t="array" ref="A64">IF(INDEX('[1]5-C2 Needs'!A:A, ROW())="","", INDEX('[1]5-C2 Needs'!A:A, ROW()))</f>
        <v/>
      </c>
      <c r="B64" s="20" t="str" cm="1">
        <f t="array" ref="B64">IF(INDEX('[1]5-C2 Needs'!B:B, ROW())="","", INDEX('[1]5-C2 Needs'!B:B, ROW()))</f>
        <v/>
      </c>
      <c r="C64" s="20" t="str">
        <f>_xlfn.XLOOKUP(B64,[1]Lists!E:E,[1]Lists!F:F,"")</f>
        <v/>
      </c>
      <c r="D64" s="20" t="str" cm="1">
        <f t="array" ref="D64">IF(INDEX('[1]5-C2 Needs'!D:D, ROW())="","", INDEX('[1]5-C2 Needs'!D:D, ROW()))</f>
        <v/>
      </c>
      <c r="E64" s="20" t="str" cm="1">
        <f t="array" ref="E64">IF(INDEX('[1]5-C2 Needs'!E:E, ROW())="","", INDEX('[1]5-C2 Needs'!E:E, ROW()))</f>
        <v/>
      </c>
      <c r="F64" s="20" t="str" cm="1">
        <f t="array" ref="F64">IF(INDEX('[1]5-C2 Needs'!F:F, ROW())="","", INDEX('[1]5-C2 Needs'!F:F, ROW()))</f>
        <v/>
      </c>
      <c r="G64" s="21" t="str" cm="1">
        <f t="array" ref="G64">IF(INDEX('[1]5-C2 Needs'!G:G, ROW())="","", INDEX('[1]5-C2 Needs'!G:G, ROW()))</f>
        <v/>
      </c>
      <c r="H64" s="17"/>
      <c r="I64" s="17"/>
      <c r="J64" s="22"/>
      <c r="K64" s="16"/>
      <c r="L64" s="15"/>
      <c r="M64" s="14"/>
      <c r="N64" s="13">
        <f>M64-O64</f>
        <v>0</v>
      </c>
      <c r="O64" s="13">
        <f>ROUNDUP(M64-(M64*L64),2)</f>
        <v>0</v>
      </c>
      <c r="P64" s="13">
        <f>ROUNDDOWN(N64*K64,2)</f>
        <v>0</v>
      </c>
      <c r="Q64" s="13">
        <f>R64-P64</f>
        <v>0</v>
      </c>
      <c r="R64" s="13">
        <f>M64*K64</f>
        <v>0</v>
      </c>
      <c r="T64" s="12" t="b">
        <f>COUNTA(J64,K64,L64)=3</f>
        <v>0</v>
      </c>
    </row>
    <row r="65" spans="1:20" hidden="1" x14ac:dyDescent="0.3">
      <c r="A65" s="20" t="str" cm="1">
        <f t="array" ref="A65">IF(INDEX('[1]5-C2 Needs'!A:A, ROW())="","", INDEX('[1]5-C2 Needs'!A:A, ROW()))</f>
        <v/>
      </c>
      <c r="B65" s="20" t="str" cm="1">
        <f t="array" ref="B65">IF(INDEX('[1]5-C2 Needs'!B:B, ROW())="","", INDEX('[1]5-C2 Needs'!B:B, ROW()))</f>
        <v/>
      </c>
      <c r="C65" s="20" t="str">
        <f>_xlfn.XLOOKUP(B65,[1]Lists!E:E,[1]Lists!F:F,"")</f>
        <v/>
      </c>
      <c r="D65" s="20" t="str" cm="1">
        <f t="array" ref="D65">IF(INDEX('[1]5-C2 Needs'!D:D, ROW())="","", INDEX('[1]5-C2 Needs'!D:D, ROW()))</f>
        <v/>
      </c>
      <c r="E65" s="20" t="str" cm="1">
        <f t="array" ref="E65">IF(INDEX('[1]5-C2 Needs'!E:E, ROW())="","", INDEX('[1]5-C2 Needs'!E:E, ROW()))</f>
        <v/>
      </c>
      <c r="F65" s="20" t="str" cm="1">
        <f t="array" ref="F65">IF(INDEX('[1]5-C2 Needs'!F:F, ROW())="","", INDEX('[1]5-C2 Needs'!F:F, ROW()))</f>
        <v/>
      </c>
      <c r="G65" s="21" t="str" cm="1">
        <f t="array" ref="G65">IF(INDEX('[1]5-C2 Needs'!G:G, ROW())="","", INDEX('[1]5-C2 Needs'!G:G, ROW()))</f>
        <v/>
      </c>
      <c r="H65" s="17"/>
      <c r="I65" s="17"/>
      <c r="J65" s="22"/>
      <c r="K65" s="16"/>
      <c r="L65" s="15"/>
      <c r="M65" s="14"/>
      <c r="N65" s="13">
        <f>M65-O65</f>
        <v>0</v>
      </c>
      <c r="O65" s="13">
        <f>ROUNDUP(M65-(M65*L65),2)</f>
        <v>0</v>
      </c>
      <c r="P65" s="13">
        <f>ROUNDDOWN(N65*K65,2)</f>
        <v>0</v>
      </c>
      <c r="Q65" s="13">
        <f>R65-P65</f>
        <v>0</v>
      </c>
      <c r="R65" s="13">
        <f>M65*K65</f>
        <v>0</v>
      </c>
      <c r="T65" s="12" t="b">
        <f>COUNTA(J65,K65,L65)=3</f>
        <v>0</v>
      </c>
    </row>
    <row r="66" spans="1:20" hidden="1" x14ac:dyDescent="0.3">
      <c r="A66" s="20" t="str" cm="1">
        <f t="array" ref="A66">IF(INDEX('[1]5-C2 Needs'!A:A, ROW())="","", INDEX('[1]5-C2 Needs'!A:A, ROW()))</f>
        <v/>
      </c>
      <c r="B66" s="20" t="str" cm="1">
        <f t="array" ref="B66">IF(INDEX('[1]5-C2 Needs'!B:B, ROW())="","", INDEX('[1]5-C2 Needs'!B:B, ROW()))</f>
        <v/>
      </c>
      <c r="C66" s="20" t="str">
        <f>_xlfn.XLOOKUP(B66,[1]Lists!E:E,[1]Lists!F:F,"")</f>
        <v/>
      </c>
      <c r="D66" s="20" t="str" cm="1">
        <f t="array" ref="D66">IF(INDEX('[1]5-C2 Needs'!D:D, ROW())="","", INDEX('[1]5-C2 Needs'!D:D, ROW()))</f>
        <v/>
      </c>
      <c r="E66" s="20" t="str" cm="1">
        <f t="array" ref="E66">IF(INDEX('[1]5-C2 Needs'!E:E, ROW())="","", INDEX('[1]5-C2 Needs'!E:E, ROW()))</f>
        <v/>
      </c>
      <c r="F66" s="20" t="str" cm="1">
        <f t="array" ref="F66">IF(INDEX('[1]5-C2 Needs'!F:F, ROW())="","", INDEX('[1]5-C2 Needs'!F:F, ROW()))</f>
        <v/>
      </c>
      <c r="G66" s="21" t="str" cm="1">
        <f t="array" ref="G66">IF(INDEX('[1]5-C2 Needs'!G:G, ROW())="","", INDEX('[1]5-C2 Needs'!G:G, ROW()))</f>
        <v/>
      </c>
      <c r="H66" s="17"/>
      <c r="I66" s="17"/>
      <c r="J66" s="22"/>
      <c r="K66" s="16"/>
      <c r="L66" s="15"/>
      <c r="M66" s="14"/>
      <c r="N66" s="13">
        <f>M66-O66</f>
        <v>0</v>
      </c>
      <c r="O66" s="13">
        <f>ROUNDUP(M66-(M66*L66),2)</f>
        <v>0</v>
      </c>
      <c r="P66" s="13">
        <f>ROUNDDOWN(N66*K66,2)</f>
        <v>0</v>
      </c>
      <c r="Q66" s="13">
        <f>R66-P66</f>
        <v>0</v>
      </c>
      <c r="R66" s="13">
        <f>M66*K66</f>
        <v>0</v>
      </c>
      <c r="T66" s="12" t="b">
        <f>COUNTA(J66,K66,L66)=3</f>
        <v>0</v>
      </c>
    </row>
    <row r="67" spans="1:20" hidden="1" x14ac:dyDescent="0.3">
      <c r="A67" s="20" t="str" cm="1">
        <f t="array" ref="A67">IF(INDEX('[1]5-C2 Needs'!A:A, ROW())="","", INDEX('[1]5-C2 Needs'!A:A, ROW()))</f>
        <v/>
      </c>
      <c r="B67" s="20" t="str" cm="1">
        <f t="array" ref="B67">IF(INDEX('[1]5-C2 Needs'!B:B, ROW())="","", INDEX('[1]5-C2 Needs'!B:B, ROW()))</f>
        <v/>
      </c>
      <c r="C67" s="20" t="str">
        <f>_xlfn.XLOOKUP(B67,[1]Lists!E:E,[1]Lists!F:F,"")</f>
        <v/>
      </c>
      <c r="D67" s="20" t="str" cm="1">
        <f t="array" ref="D67">IF(INDEX('[1]5-C2 Needs'!D:D, ROW())="","", INDEX('[1]5-C2 Needs'!D:D, ROW()))</f>
        <v/>
      </c>
      <c r="E67" s="20" t="str" cm="1">
        <f t="array" ref="E67">IF(INDEX('[1]5-C2 Needs'!E:E, ROW())="","", INDEX('[1]5-C2 Needs'!E:E, ROW()))</f>
        <v/>
      </c>
      <c r="F67" s="20" t="str" cm="1">
        <f t="array" ref="F67">IF(INDEX('[1]5-C2 Needs'!F:F, ROW())="","", INDEX('[1]5-C2 Needs'!F:F, ROW()))</f>
        <v/>
      </c>
      <c r="G67" s="21" t="str" cm="1">
        <f t="array" ref="G67">IF(INDEX('[1]5-C2 Needs'!G:G, ROW())="","", INDEX('[1]5-C2 Needs'!G:G, ROW()))</f>
        <v/>
      </c>
      <c r="H67" s="17"/>
      <c r="I67" s="17"/>
      <c r="J67" s="22"/>
      <c r="K67" s="16"/>
      <c r="L67" s="15"/>
      <c r="M67" s="14"/>
      <c r="N67" s="13">
        <f>M67-O67</f>
        <v>0</v>
      </c>
      <c r="O67" s="13">
        <f>ROUNDUP(M67-(M67*L67),2)</f>
        <v>0</v>
      </c>
      <c r="P67" s="13">
        <f>ROUNDDOWN(N67*K67,2)</f>
        <v>0</v>
      </c>
      <c r="Q67" s="13">
        <f>R67-P67</f>
        <v>0</v>
      </c>
      <c r="R67" s="13">
        <f>M67*K67</f>
        <v>0</v>
      </c>
      <c r="T67" s="12" t="b">
        <f>COUNTA(J67,K67,L67)=3</f>
        <v>0</v>
      </c>
    </row>
    <row r="68" spans="1:20" hidden="1" x14ac:dyDescent="0.3">
      <c r="A68" s="20" t="str" cm="1">
        <f t="array" ref="A68">IF(INDEX('[1]5-C2 Needs'!A:A, ROW())="","", INDEX('[1]5-C2 Needs'!A:A, ROW()))</f>
        <v/>
      </c>
      <c r="B68" s="20" t="str" cm="1">
        <f t="array" ref="B68">IF(INDEX('[1]5-C2 Needs'!B:B, ROW())="","", INDEX('[1]5-C2 Needs'!B:B, ROW()))</f>
        <v/>
      </c>
      <c r="C68" s="20" t="str">
        <f>_xlfn.XLOOKUP(B68,[1]Lists!E:E,[1]Lists!F:F,"")</f>
        <v/>
      </c>
      <c r="D68" s="20" t="str" cm="1">
        <f t="array" ref="D68">IF(INDEX('[1]5-C2 Needs'!D:D, ROW())="","", INDEX('[1]5-C2 Needs'!D:D, ROW()))</f>
        <v/>
      </c>
      <c r="E68" s="20" t="str" cm="1">
        <f t="array" ref="E68">IF(INDEX('[1]5-C2 Needs'!E:E, ROW())="","", INDEX('[1]5-C2 Needs'!E:E, ROW()))</f>
        <v/>
      </c>
      <c r="F68" s="20" t="str" cm="1">
        <f t="array" ref="F68">IF(INDEX('[1]5-C2 Needs'!F:F, ROW())="","", INDEX('[1]5-C2 Needs'!F:F, ROW()))</f>
        <v/>
      </c>
      <c r="G68" s="21" t="str" cm="1">
        <f t="array" ref="G68">IF(INDEX('[1]5-C2 Needs'!G:G, ROW())="","", INDEX('[1]5-C2 Needs'!G:G, ROW()))</f>
        <v/>
      </c>
      <c r="H68" s="17"/>
      <c r="I68" s="17"/>
      <c r="J68" s="22"/>
      <c r="K68" s="16"/>
      <c r="L68" s="15"/>
      <c r="M68" s="14"/>
      <c r="N68" s="13">
        <f>M68-O68</f>
        <v>0</v>
      </c>
      <c r="O68" s="13">
        <f>ROUNDUP(M68-(M68*L68),2)</f>
        <v>0</v>
      </c>
      <c r="P68" s="13">
        <f>ROUNDDOWN(N68*K68,2)</f>
        <v>0</v>
      </c>
      <c r="Q68" s="13">
        <f>R68-P68</f>
        <v>0</v>
      </c>
      <c r="R68" s="13">
        <f>M68*K68</f>
        <v>0</v>
      </c>
      <c r="T68" s="12" t="b">
        <f>COUNTA(J68,K68,L68)=3</f>
        <v>0</v>
      </c>
    </row>
    <row r="69" spans="1:20" x14ac:dyDescent="0.3">
      <c r="A69" s="20" t="s">
        <v>5</v>
      </c>
      <c r="B69" s="20" t="s">
        <v>4</v>
      </c>
      <c r="C69" s="20" t="str">
        <f>_xlfn.XLOOKUP(B69,[1]Lists!E:E,[1]Lists!F:F,"")</f>
        <v>Miscellaneous</v>
      </c>
      <c r="D69" s="20" t="s">
        <v>3</v>
      </c>
      <c r="E69" s="20" t="s">
        <v>2</v>
      </c>
      <c r="F69" s="20" t="s">
        <v>1</v>
      </c>
      <c r="G69" s="21">
        <v>1</v>
      </c>
      <c r="H69" s="17" t="str">
        <f>D69</f>
        <v>Other</v>
      </c>
      <c r="I69" s="17" t="str">
        <f>E69</f>
        <v>Shipping</v>
      </c>
      <c r="J69" s="17" t="str">
        <f>F69</f>
        <v>Shipping Charges</v>
      </c>
      <c r="K69" s="16">
        <f>G69</f>
        <v>1</v>
      </c>
      <c r="L69" s="15"/>
      <c r="M69" s="14"/>
      <c r="N69" s="13">
        <f>M69-O69</f>
        <v>0</v>
      </c>
      <c r="O69" s="13">
        <f>ROUNDUP(M69-(M69*L69),2)</f>
        <v>0</v>
      </c>
      <c r="P69" s="13">
        <f>ROUNDDOWN(N69*K69,2)</f>
        <v>0</v>
      </c>
      <c r="Q69" s="13">
        <f>R69-P69</f>
        <v>0</v>
      </c>
      <c r="R69" s="13">
        <f>M69*K69</f>
        <v>0</v>
      </c>
      <c r="T69" s="12" t="b">
        <f>COUNTA(J69,K69,L69)=3</f>
        <v>0</v>
      </c>
    </row>
    <row r="70" spans="1:20" x14ac:dyDescent="0.3">
      <c r="A70" s="19" t="str">
        <f>IF(COUNTIF('[1]5-C2 Needs'!A:A,"Yes")&gt;0, "Yes","")</f>
        <v/>
      </c>
      <c r="B70" s="19" t="str">
        <f>IF(COUNTIF('[1]5-C2 Needs'!A:A,"Yes")&gt;0, "Installation, Activation, &amp; Initial Configuration","")</f>
        <v/>
      </c>
      <c r="C70" s="20" t="str">
        <f>_xlfn.XLOOKUP(B70,[1]Lists!E:E,[1]Lists!F:F,"")</f>
        <v/>
      </c>
      <c r="D70" s="19" t="str">
        <f>IF($A$70="Yes","Other","")</f>
        <v/>
      </c>
      <c r="E70" s="19" t="str">
        <f>IF($A$70="Yes","Labor","")</f>
        <v/>
      </c>
      <c r="F70" s="19" t="str">
        <f>IF($A$70="Yes","Vendor Installation Service","")</f>
        <v/>
      </c>
      <c r="G70" s="18" t="str">
        <f>IF($A$70="Yes",1,"")</f>
        <v/>
      </c>
      <c r="H70" s="17" t="str">
        <f>D70</f>
        <v/>
      </c>
      <c r="I70" s="17" t="str">
        <f>E70</f>
        <v/>
      </c>
      <c r="J70" s="17" t="str">
        <f>F70</f>
        <v/>
      </c>
      <c r="K70" s="16" t="str">
        <f>G70</f>
        <v/>
      </c>
      <c r="L70" s="15"/>
      <c r="M70" s="14"/>
      <c r="N70" s="13">
        <f>M70-O70</f>
        <v>0</v>
      </c>
      <c r="O70" s="13">
        <f>ROUNDUP(M70-(M70*L70),2)</f>
        <v>0</v>
      </c>
      <c r="P70" s="13" t="e">
        <f>ROUNDDOWN(N70*K70,2)</f>
        <v>#VALUE!</v>
      </c>
      <c r="Q70" s="13" t="e">
        <f>R70-P70</f>
        <v>#VALUE!</v>
      </c>
      <c r="R70" s="13" t="e">
        <f>M70*K70</f>
        <v>#VALUE!</v>
      </c>
      <c r="T70" s="12" t="b">
        <f>COUNTA(J70,K70,L70)=3</f>
        <v>0</v>
      </c>
    </row>
    <row r="71" spans="1:20" ht="21" customHeight="1" x14ac:dyDescent="0.3">
      <c r="A71" s="10"/>
      <c r="F71" s="1"/>
      <c r="K71" s="4"/>
      <c r="M71" s="9"/>
      <c r="N71" s="3"/>
      <c r="P71" s="11" t="e">
        <f>SUM(P24:P70)</f>
        <v>#VALUE!</v>
      </c>
      <c r="Q71" s="11" t="e">
        <f>SUM(Q24:Q70)</f>
        <v>#VALUE!</v>
      </c>
      <c r="R71" s="11" t="e">
        <f>SUM(R24:R70)</f>
        <v>#VALUE!</v>
      </c>
    </row>
    <row r="72" spans="1:20" x14ac:dyDescent="0.3">
      <c r="A72" s="10"/>
      <c r="F72" s="1"/>
      <c r="K72" s="4"/>
      <c r="M72" s="9"/>
      <c r="N72" s="3"/>
      <c r="O72" s="1"/>
    </row>
    <row r="74" spans="1:20" x14ac:dyDescent="0.3">
      <c r="A74" s="1" t="s">
        <v>0</v>
      </c>
    </row>
  </sheetData>
  <sheetProtection formatCells="0" formatColumns="0" formatRows="0"/>
  <mergeCells count="6">
    <mergeCell ref="A12:M12"/>
    <mergeCell ref="P6:R12"/>
    <mergeCell ref="H22:M22"/>
    <mergeCell ref="A21:G22"/>
    <mergeCell ref="N21:R22"/>
    <mergeCell ref="H21:M21"/>
  </mergeCells>
  <dataValidations count="6">
    <dataValidation allowBlank="1" showInputMessage="1" showErrorMessage="1" sqref="E70:G70 F69:G69 A69:D70 A24:G68" xr:uid="{9E4DD3F4-17B3-417E-B91E-86242B47A521}"/>
    <dataValidation type="custom" allowBlank="1" showInputMessage="1" showErrorMessage="1" errorTitle="Not Accessible" error="This cell cannot be edited unless &quot;Other&quot; has been selected in Column H." sqref="I24:I68" xr:uid="{4F6AA547-7268-46DA-A64A-A1E6987D8D6C}">
      <formula1>OR($H24="Other",I24="")</formula1>
    </dataValidation>
    <dataValidation type="decimal" allowBlank="1" showInputMessage="1" showErrorMessage="1" sqref="L24:L70" xr:uid="{4755B51B-D229-405E-9EFF-8D4221786318}">
      <formula1>0</formula1>
      <formula2>1</formula2>
    </dataValidation>
    <dataValidation type="decimal" allowBlank="1" showInputMessage="1" showErrorMessage="1" sqref="L24:L70" xr:uid="{6529E715-398C-41ED-8FE3-D7BD42F95A43}">
      <formula1>0</formula1>
      <formula2>10000000</formula2>
    </dataValidation>
    <dataValidation type="whole" allowBlank="1" showInputMessage="1" showErrorMessage="1" errorTitle="Error" error="This must be a numerical value." sqref="K24:K68" xr:uid="{B50F6CAB-1265-43B7-AE2E-3705E1D1E96A}">
      <formula1>0</formula1>
      <formula2>10000000</formula2>
    </dataValidation>
    <dataValidation type="custom" allowBlank="1" showInputMessage="1" showErrorMessage="1" errorTitle="Error" error="Make/Model, Quantity,and  E-Rate Eligibility (per manufacturer guidance) must all be provided before Unit Cost will be accepted." sqref="M24:M70" xr:uid="{32B983EA-5B09-4DDA-AB86-B6A654136800}">
      <formula1>T24=TRUE</formula1>
    </dataValidation>
  </dataValidations>
  <pageMargins left="0.7" right="0.7" top="0.75" bottom="0.75" header="0.3" footer="0.3"/>
  <pageSetup scale="4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status xmlns="95142d19-fd3b-4b08-9efc-8a16e808819c"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4653A65-3BF2-440B-87EC-BEF3F5A1B29C}"/>
</file>

<file path=customXml/itemProps2.xml><?xml version="1.0" encoding="utf-8"?>
<ds:datastoreItem xmlns:ds="http://schemas.openxmlformats.org/officeDocument/2006/customXml" ds:itemID="{80962749-A57F-4B18-990A-2C9A5467F8A2}"/>
</file>

<file path=customXml/itemProps3.xml><?xml version="1.0" encoding="utf-8"?>
<ds:datastoreItem xmlns:ds="http://schemas.openxmlformats.org/officeDocument/2006/customXml" ds:itemID="{FD904035-B834-4CD7-9F1B-87CF0EFA41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Attachment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Silverstein</dc:creator>
  <cp:lastModifiedBy>Eric Silverstein</cp:lastModifiedBy>
  <dcterms:created xsi:type="dcterms:W3CDTF">2026-10-21T20:33:36Z</dcterms:created>
  <dcterms:modified xsi:type="dcterms:W3CDTF">2026-10-21T20:34:06Z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0x010100F79B98929F301F4FA2564AE5DC3D3972</vt:lpwstr>
  </property>
</Properties>
</file>