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Unit Prices" sheetId="2" state="visible" r:id="rId4"/>
    <sheet name="Base Pricing" sheetId="3" state="visible" r:id="rId5"/>
    <sheet name="10G LR Optio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<sst xmlns="http://schemas.openxmlformats.org/spreadsheetml/2006/main" count="127" uniqueCount="102">
  <si>
    <t xml:space="preserve">Attachment A – Pricing Form</t>
  </si>
  <si>
    <t xml:space="preserve">West Des Moines CSD – E-rate FY2027 – Layer 2 Switch Replacement</t>
  </si>
  <si>
    <t xml:space="preserve">Vendor information</t>
  </si>
  <si>
    <t xml:space="preserve">Vendor name</t>
  </si>
  <si>
    <t xml:space="preserve">SPIN (498 ID)</t>
  </si>
  <si>
    <t xml:space="preserve">Contact name</t>
  </si>
  <si>
    <t xml:space="preserve">Contact email</t>
  </si>
  <si>
    <t xml:space="preserve">Contact phone</t>
  </si>
  <si>
    <t xml:space="preserve">Proposal date</t>
  </si>
  <si>
    <t xml:space="preserve">Legend</t>
  </si>
  <si>
    <t xml:space="preserve">Vendor enters a value</t>
  </si>
  <si>
    <t xml:space="preserve">Not applicable / calculated – do not edit</t>
  </si>
  <si>
    <t xml:space="preserve">Instructions</t>
  </si>
  <si>
    <t xml:space="preserve">1. Enter vendor information above.</t>
  </si>
  <si>
    <t xml:space="preserve">2. On the 'Unit Prices' tab, enter the manufacturer, part number(s), description and unit price for each item. Unit prices apply to every building.</t>
  </si>
  <si>
    <t xml:space="preserve">3. Each switch price is a 5-year bundled price that includes hardware, warranty, 5 years of manufacturer support and software updates, and the 5-year management license or subscription. Also show the portion attributable to support and to management (information only; not added again).</t>
  </si>
  <si>
    <t xml:space="preserve">4. On the 'Base Pricing' tab, enter installation/configuration and any other eligible charges (e.g., delivery) for each building. Equipment totals calculate automatically from the unit prices and District quantities.</t>
  </si>
  <si>
    <t xml:space="preserve">5. In the last column of 'Base Pricing', enter the price to remove the replaced switches at each building and deliver them to the District warehouse, 2102 Delavan Drive, West Des Moines, IA 50265, attn: John Weathers. Also enter the training price (2 District technicians). Removal and training are NOT E-rate eligible: they are excluded from building totals and must be invoiced separately.</t>
  </si>
  <si>
    <t xml:space="preserve">6. On the '10G LR Option' tab, totals calculate automatically. The option replaces the 1000BASE-SX and 1000BASE-LX optics; it is not in addition to them.</t>
  </si>
  <si>
    <t xml:space="preserve">7. Do not change quantities, formulas or building names. If you believe a quantity is incorrect, note it in your proposal.</t>
  </si>
  <si>
    <t xml:space="preserve">8. Submit this completed workbook in Excel format with your proposal. Line items must match the Item 21 bill of materials provided after award.</t>
  </si>
  <si>
    <t xml:space="preserve">Example (format only – do not price)</t>
  </si>
  <si>
    <t xml:space="preserve">Item</t>
  </si>
  <si>
    <t xml:space="preserve">1 Gb multimode optic (1000BASE-SX)</t>
  </si>
  <si>
    <t xml:space="preserve">Manufacturer</t>
  </si>
  <si>
    <t xml:space="preserve">Example Networks</t>
  </si>
  <si>
    <t xml:space="preserve">Part number</t>
  </si>
  <si>
    <t xml:space="preserve">SFP-1G-SX</t>
  </si>
  <si>
    <t xml:space="preserve">Description</t>
  </si>
  <si>
    <t xml:space="preserve">1000BASE-SX SFP, 850nm, multimode</t>
  </si>
  <si>
    <t xml:space="preserve">Unit price</t>
  </si>
  <si>
    <t xml:space="preserve">$95.00</t>
  </si>
  <si>
    <t xml:space="preserve">Unit Prices</t>
  </si>
  <si>
    <t xml:space="preserve">Enter one unit price per item. These prices apply to all buildings.</t>
  </si>
  <si>
    <t xml:space="preserve">Part number(s)</t>
  </si>
  <si>
    <t xml:space="preserve">Standard 48-port PoE+ switch – 5-year bundled price (hardware, warranty, support, management)</t>
  </si>
  <si>
    <t xml:space="preserve">   Portion of standard switch price for 5-year support (information only)</t>
  </si>
  <si>
    <t xml:space="preserve">   Portion of standard switch price for 5-year management (information only)</t>
  </si>
  <si>
    <t xml:space="preserve">Top-of-rack multi-gig switch – 5-year bundled price (hardware, warranty, support, management)</t>
  </si>
  <si>
    <t xml:space="preserve">   Portion of top-of-rack switch price for 5-year support (information only)</t>
  </si>
  <si>
    <t xml:space="preserve">   Portion of top-of-rack switch price for 5-year management (information only)</t>
  </si>
  <si>
    <t xml:space="preserve">1 Gb single-mode optic (1000BASE-LX)</t>
  </si>
  <si>
    <t xml:space="preserve">OPTION: 10 Gb single-mode optic (10GBASE-LR) – replaces 1000BASE-SX and 1000BASE-LX</t>
  </si>
  <si>
    <t xml:space="preserve">Note: 'information only' rows are included in the bundled switch prices and are not added to totals.</t>
  </si>
  <si>
    <t xml:space="preserve">Base Pricing by Building</t>
  </si>
  <si>
    <t xml:space="preserve">Equipment totals calculate from Unit Prices. Vendor enters installation, other charges and removal per building.</t>
  </si>
  <si>
    <t xml:space="preserve">Building</t>
  </si>
  <si>
    <t xml:space="preserve">Funding</t>
  </si>
  <si>
    <t xml:space="preserve">Std switch qty</t>
  </si>
  <si>
    <t xml:space="preserve">Std switches</t>
  </si>
  <si>
    <t xml:space="preserve">ToR switch qty</t>
  </si>
  <si>
    <t xml:space="preserve">ToR switches</t>
  </si>
  <si>
    <t xml:space="preserve">1G SX qty</t>
  </si>
  <si>
    <t xml:space="preserve">1G SX optics</t>
  </si>
  <si>
    <t xml:space="preserve">1G LX qty</t>
  </si>
  <si>
    <t xml:space="preserve">1G LX optics</t>
  </si>
  <si>
    <t xml:space="preserve">Installation &amp; configuration</t>
  </si>
  <si>
    <t xml:space="preserve">Other eligible charges (delivery, etc.)</t>
  </si>
  <si>
    <t xml:space="preserve">Building total</t>
  </si>
  <si>
    <t xml:space="preserve">Info: support portion</t>
  </si>
  <si>
    <t xml:space="preserve">Info: management portion</t>
  </si>
  <si>
    <t xml:space="preserve">Removal &amp; delivery of replaced switches to District warehouse (NOT E-rate eligible)</t>
  </si>
  <si>
    <t xml:space="preserve">Clive</t>
  </si>
  <si>
    <t xml:space="preserve">E-rate</t>
  </si>
  <si>
    <t xml:space="preserve">Crestview</t>
  </si>
  <si>
    <t xml:space="preserve">Crossroads</t>
  </si>
  <si>
    <t xml:space="preserve">Fairmeadows</t>
  </si>
  <si>
    <t xml:space="preserve">Hillside</t>
  </si>
  <si>
    <t xml:space="preserve">Indian Hills</t>
  </si>
  <si>
    <t xml:space="preserve">Jordan Creek</t>
  </si>
  <si>
    <t xml:space="preserve">Rex Mathes</t>
  </si>
  <si>
    <t xml:space="preserve">Southwoods</t>
  </si>
  <si>
    <t xml:space="preserve">Stilwell</t>
  </si>
  <si>
    <t xml:space="preserve">Valley High School</t>
  </si>
  <si>
    <t xml:space="preserve">Walnut Creek</t>
  </si>
  <si>
    <t xml:space="preserve">Western Hills</t>
  </si>
  <si>
    <t xml:space="preserve">Westridge</t>
  </si>
  <si>
    <t xml:space="preserve">Operations</t>
  </si>
  <si>
    <t xml:space="preserve">Non-E-rate</t>
  </si>
  <si>
    <t xml:space="preserve">LRC</t>
  </si>
  <si>
    <t xml:space="preserve">Stadium</t>
  </si>
  <si>
    <t xml:space="preserve">Spare optics</t>
  </si>
  <si>
    <t xml:space="preserve">Spare</t>
  </si>
  <si>
    <t xml:space="preserve">E-rate eligible subtotal</t>
  </si>
  <si>
    <t xml:space="preserve">Non-E-rate subtotal</t>
  </si>
  <si>
    <t xml:space="preserve">Spare subtotal</t>
  </si>
  <si>
    <t xml:space="preserve">GRAND TOTAL – Base</t>
  </si>
  <si>
    <t xml:space="preserve">Training – 2 District technicians (NOT E-rate eligible)</t>
  </si>
  <si>
    <t xml:space="preserve">TOTAL including ineligible removal and training</t>
  </si>
  <si>
    <t xml:space="preserve">Removal and training must be invoiced to the District separately from E-rate eligible items.</t>
  </si>
  <si>
    <t xml:space="preserve">District quantity check</t>
  </si>
  <si>
    <t xml:space="preserve">Switches – expected Std 203/20, ToR 36/1</t>
  </si>
  <si>
    <t xml:space="preserve">Optics – expected SX 90/12/8, LX 2/0/4</t>
  </si>
  <si>
    <t xml:space="preserve">Option: 10 Gb Single-Mode Uplinks (10GBASE-LR)</t>
  </si>
  <si>
    <t xml:space="preserve">If selected, 10GBASE-LR optics REPLACE the 1000BASE-SX and 1000BASE-LX optics in Base Pricing. Option spares are 4 (not the 12 base spares).</t>
  </si>
  <si>
    <t xml:space="preserve">10G LR qty</t>
  </si>
  <si>
    <t xml:space="preserve">10G LR optics</t>
  </si>
  <si>
    <t xml:space="preserve">Less: 1G optics removed</t>
  </si>
  <si>
    <t xml:space="preserve">Net change to building</t>
  </si>
  <si>
    <t xml:space="preserve">TOTAL – Option net change</t>
  </si>
  <si>
    <t xml:space="preserve">Base + Option grand total (eligible + non-eligible equipment)</t>
  </si>
  <si>
    <t xml:space="preserve">Option quantity check – expected 92/12/4</t>
  </si>
</sst>
</file>

<file path=xl/styles.xml><?xml version="1.0" encoding="utf-8"?>
<styleSheet xmlns="http://schemas.openxmlformats.org/spreadsheetml/2006/main">
  <numFmts count="3">
    <numFmt numFmtId="164" formatCode="General"/>
    <numFmt numFmtId="165" formatCode="\$#,##0.00;&quot;($&quot;#,##0.00\);\-"/>
    <numFmt numFmtId="166" formatCode="General"/>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1"/>
      <name val="Arial"/>
      <family val="0"/>
      <charset val="1"/>
    </font>
    <font>
      <b val="true"/>
      <sz val="12"/>
      <name val="Arial"/>
      <family val="0"/>
      <charset val="1"/>
    </font>
    <font>
      <sz val="11"/>
      <name val="Arial"/>
      <family val="0"/>
      <charset val="1"/>
    </font>
    <font>
      <i val="true"/>
      <sz val="11"/>
      <color rgb="FF7F7F7F"/>
      <name val="Arial"/>
      <family val="0"/>
      <charset val="1"/>
    </font>
    <font>
      <b val="true"/>
      <sz val="11"/>
      <color rgb="FFFFFFFF"/>
      <name val="Arial"/>
      <family val="0"/>
      <charset val="1"/>
    </font>
    <font>
      <i val="true"/>
      <sz val="9"/>
      <name val="Arial"/>
      <family val="0"/>
      <charset val="1"/>
    </font>
    <font>
      <b val="true"/>
      <sz val="11"/>
      <name val="Arial"/>
      <family val="0"/>
      <charset val="1"/>
    </font>
    <font>
      <i val="true"/>
      <sz val="11"/>
      <color rgb="FF595959"/>
      <name val="Arial"/>
      <family val="0"/>
      <charset val="1"/>
    </font>
    <font>
      <sz val="9"/>
      <name val="Arial"/>
      <family val="0"/>
      <charset val="1"/>
    </font>
    <font>
      <b val="true"/>
      <sz val="9"/>
      <name val="Arial"/>
      <family val="0"/>
      <charset val="1"/>
    </font>
  </fonts>
  <fills count="6">
    <fill>
      <patternFill patternType="none"/>
    </fill>
    <fill>
      <patternFill patternType="gray125"/>
    </fill>
    <fill>
      <patternFill patternType="solid">
        <fgColor rgb="FFFFF2CC"/>
        <bgColor rgb="FFEDEDED"/>
      </patternFill>
    </fill>
    <fill>
      <patternFill patternType="solid">
        <fgColor rgb="FFEDEDED"/>
        <bgColor rgb="FFD9E1F2"/>
      </patternFill>
    </fill>
    <fill>
      <patternFill patternType="solid">
        <fgColor rgb="FF1F3864"/>
        <bgColor rgb="FF333333"/>
      </patternFill>
    </fill>
    <fill>
      <patternFill patternType="solid">
        <fgColor rgb="FFD9E1F2"/>
        <bgColor rgb="FFEDEDED"/>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5" fontId="7"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4" fontId="11"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6" fontId="11" fillId="5" borderId="1" xfId="0" applyFont="true" applyBorder="true" applyAlignment="true" applyProtection="false">
      <alignment horizontal="center" vertical="center" textRotation="0" wrapText="true" indent="0" shrinkToFit="false"/>
      <protection locked="true" hidden="false"/>
    </xf>
    <xf numFmtId="165" fontId="11" fillId="5"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0" fillId="2" borderId="1" xfId="0" applyFont="fals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2CC"/>
      <rgbColor rgb="FFEDEDED"/>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74"/>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4" t="s">
        <v>3</v>
      </c>
      <c r="B5" s="5"/>
    </row>
    <row r="6" customFormat="false" ht="15" hidden="false" customHeight="false" outlineLevel="0" collapsed="false">
      <c r="A6" s="4" t="s">
        <v>4</v>
      </c>
      <c r="B6" s="5"/>
    </row>
    <row r="7" customFormat="false" ht="15" hidden="false" customHeight="false" outlineLevel="0" collapsed="false">
      <c r="A7" s="4" t="s">
        <v>5</v>
      </c>
      <c r="B7" s="5"/>
    </row>
    <row r="8" customFormat="false" ht="15" hidden="false" customHeight="false" outlineLevel="0" collapsed="false">
      <c r="A8" s="4" t="s">
        <v>6</v>
      </c>
      <c r="B8" s="5"/>
    </row>
    <row r="9" customFormat="false" ht="15" hidden="false" customHeight="false" outlineLevel="0" collapsed="false">
      <c r="A9" s="4" t="s">
        <v>7</v>
      </c>
      <c r="B9" s="5"/>
    </row>
    <row r="10" customFormat="false" ht="15" hidden="false" customHeight="false" outlineLevel="0" collapsed="false">
      <c r="A10" s="4" t="s">
        <v>8</v>
      </c>
      <c r="B10" s="5"/>
    </row>
    <row r="12" customFormat="false" ht="15" hidden="false" customHeight="false" outlineLevel="0" collapsed="false">
      <c r="A12" s="3" t="s">
        <v>9</v>
      </c>
    </row>
    <row r="13" customFormat="false" ht="15" hidden="false" customHeight="false" outlineLevel="0" collapsed="false">
      <c r="A13" s="5"/>
      <c r="B13" s="4" t="s">
        <v>10</v>
      </c>
    </row>
    <row r="14" customFormat="false" ht="15" hidden="false" customHeight="false" outlineLevel="0" collapsed="false">
      <c r="A14" s="6"/>
      <c r="B14" s="4" t="s">
        <v>11</v>
      </c>
    </row>
    <row r="16" customFormat="false" ht="15" hidden="false" customHeight="false" outlineLevel="0" collapsed="false">
      <c r="A16" s="3" t="s">
        <v>12</v>
      </c>
    </row>
    <row r="17" customFormat="false" ht="18" hidden="false" customHeight="true" outlineLevel="0" collapsed="false">
      <c r="A17" s="7" t="s">
        <v>13</v>
      </c>
      <c r="B17" s="7"/>
    </row>
    <row r="18" customFormat="false" ht="33.75" hidden="false" customHeight="true" outlineLevel="0" collapsed="false">
      <c r="A18" s="7" t="s">
        <v>14</v>
      </c>
      <c r="B18" s="7"/>
    </row>
    <row r="19" customFormat="false" ht="49.5" hidden="false" customHeight="true" outlineLevel="0" collapsed="false">
      <c r="A19" s="7" t="s">
        <v>15</v>
      </c>
      <c r="B19" s="7"/>
    </row>
    <row r="20" customFormat="false" ht="33.75" hidden="false" customHeight="true" outlineLevel="0" collapsed="false">
      <c r="A20" s="7" t="s">
        <v>16</v>
      </c>
      <c r="B20" s="7"/>
    </row>
    <row r="21" customFormat="false" ht="49.5" hidden="false" customHeight="true" outlineLevel="0" collapsed="false">
      <c r="A21" s="7" t="s">
        <v>17</v>
      </c>
      <c r="B21" s="7"/>
    </row>
    <row r="22" customFormat="false" ht="33.75" hidden="false" customHeight="true" outlineLevel="0" collapsed="false">
      <c r="A22" s="7" t="s">
        <v>18</v>
      </c>
      <c r="B22" s="7"/>
    </row>
    <row r="23" customFormat="false" ht="33.75" hidden="false" customHeight="true" outlineLevel="0" collapsed="false">
      <c r="A23" s="7" t="s">
        <v>19</v>
      </c>
      <c r="B23" s="7"/>
    </row>
    <row r="24" customFormat="false" ht="33.75" hidden="false" customHeight="true" outlineLevel="0" collapsed="false">
      <c r="A24" s="7" t="s">
        <v>20</v>
      </c>
      <c r="B24" s="7"/>
    </row>
    <row r="26" customFormat="false" ht="15" hidden="false" customHeight="false" outlineLevel="0" collapsed="false">
      <c r="A26" s="3" t="s">
        <v>21</v>
      </c>
    </row>
    <row r="27" customFormat="false" ht="15" hidden="false" customHeight="false" outlineLevel="0" collapsed="false">
      <c r="A27" s="8" t="s">
        <v>22</v>
      </c>
      <c r="B27" s="8" t="s">
        <v>23</v>
      </c>
    </row>
    <row r="28" customFormat="false" ht="15" hidden="false" customHeight="false" outlineLevel="0" collapsed="false">
      <c r="A28" s="8" t="s">
        <v>24</v>
      </c>
      <c r="B28" s="8" t="s">
        <v>25</v>
      </c>
    </row>
    <row r="29" customFormat="false" ht="15" hidden="false" customHeight="false" outlineLevel="0" collapsed="false">
      <c r="A29" s="8" t="s">
        <v>26</v>
      </c>
      <c r="B29" s="8" t="s">
        <v>27</v>
      </c>
    </row>
    <row r="30" customFormat="false" ht="15" hidden="false" customHeight="false" outlineLevel="0" collapsed="false">
      <c r="A30" s="8" t="s">
        <v>28</v>
      </c>
      <c r="B30" s="8" t="s">
        <v>29</v>
      </c>
    </row>
    <row r="31" customFormat="false" ht="15" hidden="false" customHeight="false" outlineLevel="0" collapsed="false">
      <c r="A31" s="8" t="s">
        <v>30</v>
      </c>
      <c r="B31" s="8" t="s">
        <v>31</v>
      </c>
    </row>
  </sheetData>
  <mergeCells count="8">
    <mergeCell ref="A17:B17"/>
    <mergeCell ref="A18:B18"/>
    <mergeCell ref="A19:B19"/>
    <mergeCell ref="A20:B20"/>
    <mergeCell ref="A21:B21"/>
    <mergeCell ref="A22:B22"/>
    <mergeCell ref="A23:B23"/>
    <mergeCell ref="A24:B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26"/>
    <col collapsed="false" customWidth="true" hidden="false" outlineLevel="0" max="4" min="4" style="0" width="44"/>
    <col collapsed="false" customWidth="true" hidden="false" outlineLevel="0" max="5" min="5" style="0" width="16"/>
  </cols>
  <sheetData>
    <row r="1" customFormat="false" ht="17.35" hidden="false" customHeight="false" outlineLevel="0" collapsed="false">
      <c r="A1" s="1" t="s">
        <v>32</v>
      </c>
    </row>
    <row r="2" customFormat="false" ht="15" hidden="false" customHeight="false" outlineLevel="0" collapsed="false">
      <c r="A2" s="2" t="s">
        <v>33</v>
      </c>
    </row>
    <row r="4" customFormat="false" ht="15" hidden="false" customHeight="false" outlineLevel="0" collapsed="false">
      <c r="A4" s="9" t="s">
        <v>22</v>
      </c>
      <c r="B4" s="9" t="s">
        <v>24</v>
      </c>
      <c r="C4" s="9" t="s">
        <v>34</v>
      </c>
      <c r="D4" s="9" t="s">
        <v>28</v>
      </c>
      <c r="E4" s="9" t="s">
        <v>30</v>
      </c>
    </row>
    <row r="5" customFormat="false" ht="30" hidden="false" customHeight="true" outlineLevel="0" collapsed="false">
      <c r="A5" s="10" t="s">
        <v>35</v>
      </c>
      <c r="B5" s="11"/>
      <c r="C5" s="11"/>
      <c r="D5" s="11"/>
      <c r="E5" s="12"/>
    </row>
    <row r="6" customFormat="false" ht="30" hidden="false" customHeight="true" outlineLevel="0" collapsed="false">
      <c r="A6" s="13" t="s">
        <v>36</v>
      </c>
      <c r="B6" s="11"/>
      <c r="C6" s="11"/>
      <c r="D6" s="11"/>
      <c r="E6" s="12"/>
    </row>
    <row r="7" customFormat="false" ht="30" hidden="false" customHeight="true" outlineLevel="0" collapsed="false">
      <c r="A7" s="13" t="s">
        <v>37</v>
      </c>
      <c r="B7" s="11"/>
      <c r="C7" s="11"/>
      <c r="D7" s="11"/>
      <c r="E7" s="12"/>
    </row>
    <row r="8" customFormat="false" ht="30" hidden="false" customHeight="true" outlineLevel="0" collapsed="false">
      <c r="A8" s="10" t="s">
        <v>38</v>
      </c>
      <c r="B8" s="11"/>
      <c r="C8" s="11"/>
      <c r="D8" s="11"/>
      <c r="E8" s="12"/>
    </row>
    <row r="9" customFormat="false" ht="30" hidden="false" customHeight="true" outlineLevel="0" collapsed="false">
      <c r="A9" s="13" t="s">
        <v>39</v>
      </c>
      <c r="B9" s="11"/>
      <c r="C9" s="11"/>
      <c r="D9" s="11"/>
      <c r="E9" s="12"/>
    </row>
    <row r="10" customFormat="false" ht="30" hidden="false" customHeight="true" outlineLevel="0" collapsed="false">
      <c r="A10" s="13" t="s">
        <v>40</v>
      </c>
      <c r="B10" s="11"/>
      <c r="C10" s="11"/>
      <c r="D10" s="11"/>
      <c r="E10" s="12"/>
    </row>
    <row r="11" customFormat="false" ht="30" hidden="false" customHeight="true" outlineLevel="0" collapsed="false">
      <c r="A11" s="10" t="s">
        <v>23</v>
      </c>
      <c r="B11" s="11"/>
      <c r="C11" s="11"/>
      <c r="D11" s="11"/>
      <c r="E11" s="12"/>
    </row>
    <row r="12" customFormat="false" ht="30" hidden="false" customHeight="true" outlineLevel="0" collapsed="false">
      <c r="A12" s="10" t="s">
        <v>41</v>
      </c>
      <c r="B12" s="11"/>
      <c r="C12" s="11"/>
      <c r="D12" s="11"/>
      <c r="E12" s="12"/>
    </row>
    <row r="13" customFormat="false" ht="30" hidden="false" customHeight="true" outlineLevel="0" collapsed="false">
      <c r="A13" s="10" t="s">
        <v>42</v>
      </c>
      <c r="B13" s="11"/>
      <c r="C13" s="11"/>
      <c r="D13" s="11"/>
      <c r="E13" s="12"/>
    </row>
    <row r="15" customFormat="false" ht="15" hidden="false" customHeight="false" outlineLevel="0" collapsed="false">
      <c r="A15" s="14" t="s">
        <v>43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3" min="3" style="0" width="9"/>
    <col collapsed="false" customWidth="true" hidden="false" outlineLevel="0" max="4" min="4" style="0" width="15"/>
    <col collapsed="false" customWidth="true" hidden="false" outlineLevel="0" max="5" min="5" style="0" width="9"/>
    <col collapsed="false" customWidth="true" hidden="false" outlineLevel="0" max="6" min="6" style="0" width="15"/>
    <col collapsed="false" customWidth="true" hidden="false" outlineLevel="0" max="7" min="7" style="0" width="8"/>
    <col collapsed="false" customWidth="true" hidden="false" outlineLevel="0" max="8" min="8" style="0" width="13"/>
    <col collapsed="false" customWidth="true" hidden="false" outlineLevel="0" max="9" min="9" style="0" width="8"/>
    <col collapsed="false" customWidth="true" hidden="false" outlineLevel="0" max="10" min="10" style="0" width="13"/>
    <col collapsed="false" customWidth="true" hidden="false" outlineLevel="0" max="13" min="11" style="0" width="16"/>
    <col collapsed="false" customWidth="true" hidden="false" outlineLevel="0" max="15" min="14" style="0" width="14"/>
    <col collapsed="false" customWidth="true" hidden="false" outlineLevel="0" max="16" min="16" style="0" width="24"/>
  </cols>
  <sheetData>
    <row r="1" customFormat="false" ht="17.35" hidden="false" customHeight="false" outlineLevel="0" collapsed="false">
      <c r="A1" s="1" t="s">
        <v>44</v>
      </c>
    </row>
    <row r="2" customFormat="false" ht="15" hidden="false" customHeight="false" outlineLevel="0" collapsed="false">
      <c r="A2" s="2" t="s">
        <v>45</v>
      </c>
    </row>
    <row r="4" customFormat="false" ht="57.75" hidden="false" customHeight="true" outlineLevel="0" collapsed="false">
      <c r="A4" s="9" t="s">
        <v>46</v>
      </c>
      <c r="B4" s="9" t="s">
        <v>47</v>
      </c>
      <c r="C4" s="9" t="s">
        <v>48</v>
      </c>
      <c r="D4" s="9" t="s">
        <v>49</v>
      </c>
      <c r="E4" s="9" t="s">
        <v>50</v>
      </c>
      <c r="F4" s="9" t="s">
        <v>51</v>
      </c>
      <c r="G4" s="9" t="s">
        <v>52</v>
      </c>
      <c r="H4" s="9" t="s">
        <v>53</v>
      </c>
      <c r="I4" s="9" t="s">
        <v>54</v>
      </c>
      <c r="J4" s="9" t="s">
        <v>55</v>
      </c>
      <c r="K4" s="9" t="s">
        <v>56</v>
      </c>
      <c r="L4" s="9" t="s">
        <v>57</v>
      </c>
      <c r="M4" s="9" t="s">
        <v>58</v>
      </c>
      <c r="N4" s="9" t="s">
        <v>59</v>
      </c>
      <c r="O4" s="9" t="s">
        <v>60</v>
      </c>
      <c r="P4" s="9" t="s">
        <v>61</v>
      </c>
    </row>
    <row r="5" customFormat="false" ht="15" hidden="false" customHeight="false" outlineLevel="0" collapsed="false">
      <c r="A5" s="15" t="s">
        <v>62</v>
      </c>
      <c r="B5" s="16" t="s">
        <v>63</v>
      </c>
      <c r="C5" s="16" t="n">
        <v>10</v>
      </c>
      <c r="D5" s="17" t="n">
        <f aca="false">C5*'Unit Prices'!$E$5</f>
        <v>0</v>
      </c>
      <c r="E5" s="16" t="n">
        <v>2</v>
      </c>
      <c r="F5" s="17" t="n">
        <f aca="false">E5*'Unit Prices'!$E$8</f>
        <v>0</v>
      </c>
      <c r="G5" s="16" t="n">
        <v>8</v>
      </c>
      <c r="H5" s="17" t="n">
        <f aca="false">G5*'Unit Prices'!$E$11</f>
        <v>0</v>
      </c>
      <c r="I5" s="16" t="n">
        <v>0</v>
      </c>
      <c r="J5" s="17" t="n">
        <f aca="false">I5*'Unit Prices'!$E$12</f>
        <v>0</v>
      </c>
      <c r="K5" s="18"/>
      <c r="L5" s="18"/>
      <c r="M5" s="19" t="n">
        <f aca="false">D5+F5+H5+J5+K5+L5</f>
        <v>0</v>
      </c>
      <c r="N5" s="20" t="n">
        <f aca="false">C5*'Unit Prices'!$E$6+E5*'Unit Prices'!$E$9</f>
        <v>0</v>
      </c>
      <c r="O5" s="20" t="n">
        <f aca="false">C5*'Unit Prices'!$E$7+E5*'Unit Prices'!$E$10</f>
        <v>0</v>
      </c>
      <c r="P5" s="18"/>
    </row>
    <row r="6" customFormat="false" ht="15" hidden="false" customHeight="false" outlineLevel="0" collapsed="false">
      <c r="A6" s="15" t="s">
        <v>64</v>
      </c>
      <c r="B6" s="16" t="s">
        <v>63</v>
      </c>
      <c r="C6" s="16" t="n">
        <v>11</v>
      </c>
      <c r="D6" s="17" t="n">
        <f aca="false">C6*'Unit Prices'!$E$5</f>
        <v>0</v>
      </c>
      <c r="E6" s="16" t="n">
        <v>3</v>
      </c>
      <c r="F6" s="17" t="n">
        <f aca="false">E6*'Unit Prices'!$E$8</f>
        <v>0</v>
      </c>
      <c r="G6" s="16" t="n">
        <v>6</v>
      </c>
      <c r="H6" s="17" t="n">
        <f aca="false">G6*'Unit Prices'!$E$11</f>
        <v>0</v>
      </c>
      <c r="I6" s="16" t="n">
        <v>0</v>
      </c>
      <c r="J6" s="17" t="n">
        <f aca="false">I6*'Unit Prices'!$E$12</f>
        <v>0</v>
      </c>
      <c r="K6" s="18"/>
      <c r="L6" s="18"/>
      <c r="M6" s="19" t="n">
        <f aca="false">D6+F6+H6+J6+K6+L6</f>
        <v>0</v>
      </c>
      <c r="N6" s="20" t="n">
        <f aca="false">C6*'Unit Prices'!$E$6+E6*'Unit Prices'!$E$9</f>
        <v>0</v>
      </c>
      <c r="O6" s="20" t="n">
        <f aca="false">C6*'Unit Prices'!$E$7+E6*'Unit Prices'!$E$10</f>
        <v>0</v>
      </c>
      <c r="P6" s="18"/>
    </row>
    <row r="7" customFormat="false" ht="15" hidden="false" customHeight="false" outlineLevel="0" collapsed="false">
      <c r="A7" s="15" t="s">
        <v>65</v>
      </c>
      <c r="B7" s="16" t="s">
        <v>63</v>
      </c>
      <c r="C7" s="16" t="n">
        <v>9</v>
      </c>
      <c r="D7" s="17" t="n">
        <f aca="false">C7*'Unit Prices'!$E$5</f>
        <v>0</v>
      </c>
      <c r="E7" s="16" t="n">
        <v>2</v>
      </c>
      <c r="F7" s="17" t="n">
        <f aca="false">E7*'Unit Prices'!$E$8</f>
        <v>0</v>
      </c>
      <c r="G7" s="16" t="n">
        <v>4</v>
      </c>
      <c r="H7" s="17" t="n">
        <f aca="false">G7*'Unit Prices'!$E$11</f>
        <v>0</v>
      </c>
      <c r="I7" s="16" t="n">
        <v>0</v>
      </c>
      <c r="J7" s="17" t="n">
        <f aca="false">I7*'Unit Prices'!$E$12</f>
        <v>0</v>
      </c>
      <c r="K7" s="18"/>
      <c r="L7" s="18"/>
      <c r="M7" s="19" t="n">
        <f aca="false">D7+F7+H7+J7+K7+L7</f>
        <v>0</v>
      </c>
      <c r="N7" s="20" t="n">
        <f aca="false">C7*'Unit Prices'!$E$6+E7*'Unit Prices'!$E$9</f>
        <v>0</v>
      </c>
      <c r="O7" s="20" t="n">
        <f aca="false">C7*'Unit Prices'!$E$7+E7*'Unit Prices'!$E$10</f>
        <v>0</v>
      </c>
      <c r="P7" s="18"/>
    </row>
    <row r="8" customFormat="false" ht="15" hidden="false" customHeight="false" outlineLevel="0" collapsed="false">
      <c r="A8" s="15" t="s">
        <v>66</v>
      </c>
      <c r="B8" s="16" t="s">
        <v>63</v>
      </c>
      <c r="C8" s="16" t="n">
        <v>10</v>
      </c>
      <c r="D8" s="17" t="n">
        <f aca="false">C8*'Unit Prices'!$E$5</f>
        <v>0</v>
      </c>
      <c r="E8" s="16" t="n">
        <v>2</v>
      </c>
      <c r="F8" s="17" t="n">
        <f aca="false">E8*'Unit Prices'!$E$8</f>
        <v>0</v>
      </c>
      <c r="G8" s="16" t="n">
        <v>4</v>
      </c>
      <c r="H8" s="17" t="n">
        <f aca="false">G8*'Unit Prices'!$E$11</f>
        <v>0</v>
      </c>
      <c r="I8" s="16" t="n">
        <v>0</v>
      </c>
      <c r="J8" s="17" t="n">
        <f aca="false">I8*'Unit Prices'!$E$12</f>
        <v>0</v>
      </c>
      <c r="K8" s="18"/>
      <c r="L8" s="18"/>
      <c r="M8" s="19" t="n">
        <f aca="false">D8+F8+H8+J8+K8+L8</f>
        <v>0</v>
      </c>
      <c r="N8" s="20" t="n">
        <f aca="false">C8*'Unit Prices'!$E$6+E8*'Unit Prices'!$E$9</f>
        <v>0</v>
      </c>
      <c r="O8" s="20" t="n">
        <f aca="false">C8*'Unit Prices'!$E$7+E8*'Unit Prices'!$E$10</f>
        <v>0</v>
      </c>
      <c r="P8" s="18"/>
    </row>
    <row r="9" customFormat="false" ht="15" hidden="false" customHeight="false" outlineLevel="0" collapsed="false">
      <c r="A9" s="15" t="s">
        <v>67</v>
      </c>
      <c r="B9" s="16" t="s">
        <v>63</v>
      </c>
      <c r="C9" s="16" t="n">
        <v>10</v>
      </c>
      <c r="D9" s="17" t="n">
        <f aca="false">C9*'Unit Prices'!$E$5</f>
        <v>0</v>
      </c>
      <c r="E9" s="16" t="n">
        <v>2</v>
      </c>
      <c r="F9" s="17" t="n">
        <f aca="false">E9*'Unit Prices'!$E$8</f>
        <v>0</v>
      </c>
      <c r="G9" s="16" t="n">
        <v>4</v>
      </c>
      <c r="H9" s="17" t="n">
        <f aca="false">G9*'Unit Prices'!$E$11</f>
        <v>0</v>
      </c>
      <c r="I9" s="16" t="n">
        <v>0</v>
      </c>
      <c r="J9" s="17" t="n">
        <f aca="false">I9*'Unit Prices'!$E$12</f>
        <v>0</v>
      </c>
      <c r="K9" s="18"/>
      <c r="L9" s="18"/>
      <c r="M9" s="19" t="n">
        <f aca="false">D9+F9+H9+J9+K9+L9</f>
        <v>0</v>
      </c>
      <c r="N9" s="20" t="n">
        <f aca="false">C9*'Unit Prices'!$E$6+E9*'Unit Prices'!$E$9</f>
        <v>0</v>
      </c>
      <c r="O9" s="20" t="n">
        <f aca="false">C9*'Unit Prices'!$E$7+E9*'Unit Prices'!$E$10</f>
        <v>0</v>
      </c>
      <c r="P9" s="18"/>
    </row>
    <row r="10" customFormat="false" ht="15" hidden="false" customHeight="false" outlineLevel="0" collapsed="false">
      <c r="A10" s="15" t="s">
        <v>68</v>
      </c>
      <c r="B10" s="16" t="s">
        <v>63</v>
      </c>
      <c r="C10" s="16" t="n">
        <v>16</v>
      </c>
      <c r="D10" s="17" t="n">
        <f aca="false">C10*'Unit Prices'!$E$5</f>
        <v>0</v>
      </c>
      <c r="E10" s="16" t="n">
        <v>3</v>
      </c>
      <c r="F10" s="17" t="n">
        <f aca="false">E10*'Unit Prices'!$E$8</f>
        <v>0</v>
      </c>
      <c r="G10" s="16" t="n">
        <v>8</v>
      </c>
      <c r="H10" s="17" t="n">
        <f aca="false">G10*'Unit Prices'!$E$11</f>
        <v>0</v>
      </c>
      <c r="I10" s="16" t="n">
        <v>0</v>
      </c>
      <c r="J10" s="17" t="n">
        <f aca="false">I10*'Unit Prices'!$E$12</f>
        <v>0</v>
      </c>
      <c r="K10" s="18"/>
      <c r="L10" s="18"/>
      <c r="M10" s="19" t="n">
        <f aca="false">D10+F10+H10+J10+K10+L10</f>
        <v>0</v>
      </c>
      <c r="N10" s="20" t="n">
        <f aca="false">C10*'Unit Prices'!$E$6+E10*'Unit Prices'!$E$9</f>
        <v>0</v>
      </c>
      <c r="O10" s="20" t="n">
        <f aca="false">C10*'Unit Prices'!$E$7+E10*'Unit Prices'!$E$10</f>
        <v>0</v>
      </c>
      <c r="P10" s="18"/>
    </row>
    <row r="11" customFormat="false" ht="15" hidden="false" customHeight="false" outlineLevel="0" collapsed="false">
      <c r="A11" s="15" t="s">
        <v>69</v>
      </c>
      <c r="B11" s="16" t="s">
        <v>63</v>
      </c>
      <c r="C11" s="16" t="n">
        <v>10</v>
      </c>
      <c r="D11" s="17" t="n">
        <f aca="false">C11*'Unit Prices'!$E$5</f>
        <v>0</v>
      </c>
      <c r="E11" s="16" t="n">
        <v>3</v>
      </c>
      <c r="F11" s="17" t="n">
        <f aca="false">E11*'Unit Prices'!$E$8</f>
        <v>0</v>
      </c>
      <c r="G11" s="16" t="n">
        <v>6</v>
      </c>
      <c r="H11" s="17" t="n">
        <f aca="false">G11*'Unit Prices'!$E$11</f>
        <v>0</v>
      </c>
      <c r="I11" s="16" t="n">
        <v>0</v>
      </c>
      <c r="J11" s="17" t="n">
        <f aca="false">I11*'Unit Prices'!$E$12</f>
        <v>0</v>
      </c>
      <c r="K11" s="18"/>
      <c r="L11" s="18"/>
      <c r="M11" s="19" t="n">
        <f aca="false">D11+F11+H11+J11+K11+L11</f>
        <v>0</v>
      </c>
      <c r="N11" s="20" t="n">
        <f aca="false">C11*'Unit Prices'!$E$6+E11*'Unit Prices'!$E$9</f>
        <v>0</v>
      </c>
      <c r="O11" s="20" t="n">
        <f aca="false">C11*'Unit Prices'!$E$7+E11*'Unit Prices'!$E$10</f>
        <v>0</v>
      </c>
      <c r="P11" s="18"/>
    </row>
    <row r="12" customFormat="false" ht="15" hidden="false" customHeight="false" outlineLevel="0" collapsed="false">
      <c r="A12" s="15" t="s">
        <v>70</v>
      </c>
      <c r="B12" s="16" t="s">
        <v>63</v>
      </c>
      <c r="C12" s="16" t="n">
        <v>2</v>
      </c>
      <c r="D12" s="17" t="n">
        <f aca="false">C12*'Unit Prices'!$E$5</f>
        <v>0</v>
      </c>
      <c r="E12" s="16" t="n">
        <v>0</v>
      </c>
      <c r="F12" s="17" t="n">
        <f aca="false">E12*'Unit Prices'!$E$8</f>
        <v>0</v>
      </c>
      <c r="G12" s="16" t="n">
        <v>1</v>
      </c>
      <c r="H12" s="17" t="n">
        <f aca="false">G12*'Unit Prices'!$E$11</f>
        <v>0</v>
      </c>
      <c r="I12" s="16" t="n">
        <v>0</v>
      </c>
      <c r="J12" s="17" t="n">
        <f aca="false">I12*'Unit Prices'!$E$12</f>
        <v>0</v>
      </c>
      <c r="K12" s="18"/>
      <c r="L12" s="18"/>
      <c r="M12" s="19" t="n">
        <f aca="false">D12+F12+H12+J12+K12+L12</f>
        <v>0</v>
      </c>
      <c r="N12" s="20" t="n">
        <f aca="false">C12*'Unit Prices'!$E$6+E12*'Unit Prices'!$E$9</f>
        <v>0</v>
      </c>
      <c r="O12" s="20" t="n">
        <f aca="false">C12*'Unit Prices'!$E$7+E12*'Unit Prices'!$E$10</f>
        <v>0</v>
      </c>
      <c r="P12" s="18"/>
    </row>
    <row r="13" customFormat="false" ht="15" hidden="false" customHeight="false" outlineLevel="0" collapsed="false">
      <c r="A13" s="15" t="s">
        <v>71</v>
      </c>
      <c r="B13" s="16" t="s">
        <v>63</v>
      </c>
      <c r="C13" s="16" t="n">
        <v>19</v>
      </c>
      <c r="D13" s="17" t="n">
        <f aca="false">C13*'Unit Prices'!$E$5</f>
        <v>0</v>
      </c>
      <c r="E13" s="16" t="n">
        <v>4</v>
      </c>
      <c r="F13" s="17" t="n">
        <f aca="false">E13*'Unit Prices'!$E$8</f>
        <v>0</v>
      </c>
      <c r="G13" s="16" t="n">
        <v>8</v>
      </c>
      <c r="H13" s="17" t="n">
        <f aca="false">G13*'Unit Prices'!$E$11</f>
        <v>0</v>
      </c>
      <c r="I13" s="16" t="n">
        <v>0</v>
      </c>
      <c r="J13" s="17" t="n">
        <f aca="false">I13*'Unit Prices'!$E$12</f>
        <v>0</v>
      </c>
      <c r="K13" s="18"/>
      <c r="L13" s="18"/>
      <c r="M13" s="19" t="n">
        <f aca="false">D13+F13+H13+J13+K13+L13</f>
        <v>0</v>
      </c>
      <c r="N13" s="20" t="n">
        <f aca="false">C13*'Unit Prices'!$E$6+E13*'Unit Prices'!$E$9</f>
        <v>0</v>
      </c>
      <c r="O13" s="20" t="n">
        <f aca="false">C13*'Unit Prices'!$E$7+E13*'Unit Prices'!$E$10</f>
        <v>0</v>
      </c>
      <c r="P13" s="18"/>
    </row>
    <row r="14" customFormat="false" ht="15" hidden="false" customHeight="false" outlineLevel="0" collapsed="false">
      <c r="A14" s="15" t="s">
        <v>72</v>
      </c>
      <c r="B14" s="16" t="s">
        <v>63</v>
      </c>
      <c r="C14" s="16" t="n">
        <v>16</v>
      </c>
      <c r="D14" s="17" t="n">
        <f aca="false">C14*'Unit Prices'!$E$5</f>
        <v>0</v>
      </c>
      <c r="E14" s="16" t="n">
        <v>2</v>
      </c>
      <c r="F14" s="17" t="n">
        <f aca="false">E14*'Unit Prices'!$E$8</f>
        <v>0</v>
      </c>
      <c r="G14" s="16" t="n">
        <v>9</v>
      </c>
      <c r="H14" s="17" t="n">
        <f aca="false">G14*'Unit Prices'!$E$11</f>
        <v>0</v>
      </c>
      <c r="I14" s="16" t="n">
        <v>0</v>
      </c>
      <c r="J14" s="17" t="n">
        <f aca="false">I14*'Unit Prices'!$E$12</f>
        <v>0</v>
      </c>
      <c r="K14" s="18"/>
      <c r="L14" s="18"/>
      <c r="M14" s="19" t="n">
        <f aca="false">D14+F14+H14+J14+K14+L14</f>
        <v>0</v>
      </c>
      <c r="N14" s="20" t="n">
        <f aca="false">C14*'Unit Prices'!$E$6+E14*'Unit Prices'!$E$9</f>
        <v>0</v>
      </c>
      <c r="O14" s="20" t="n">
        <f aca="false">C14*'Unit Prices'!$E$7+E14*'Unit Prices'!$E$10</f>
        <v>0</v>
      </c>
      <c r="P14" s="18"/>
    </row>
    <row r="15" customFormat="false" ht="15" hidden="false" customHeight="false" outlineLevel="0" collapsed="false">
      <c r="A15" s="15" t="s">
        <v>73</v>
      </c>
      <c r="B15" s="16" t="s">
        <v>63</v>
      </c>
      <c r="C15" s="16" t="n">
        <v>58</v>
      </c>
      <c r="D15" s="17" t="n">
        <f aca="false">C15*'Unit Prices'!$E$5</f>
        <v>0</v>
      </c>
      <c r="E15" s="16" t="n">
        <v>9</v>
      </c>
      <c r="F15" s="17" t="n">
        <f aca="false">E15*'Unit Prices'!$E$8</f>
        <v>0</v>
      </c>
      <c r="G15" s="16" t="n">
        <v>20</v>
      </c>
      <c r="H15" s="17" t="n">
        <f aca="false">G15*'Unit Prices'!$E$11</f>
        <v>0</v>
      </c>
      <c r="I15" s="16" t="n">
        <v>2</v>
      </c>
      <c r="J15" s="17" t="n">
        <f aca="false">I15*'Unit Prices'!$E$12</f>
        <v>0</v>
      </c>
      <c r="K15" s="18"/>
      <c r="L15" s="18"/>
      <c r="M15" s="19" t="n">
        <f aca="false">D15+F15+H15+J15+K15+L15</f>
        <v>0</v>
      </c>
      <c r="N15" s="20" t="n">
        <f aca="false">C15*'Unit Prices'!$E$6+E15*'Unit Prices'!$E$9</f>
        <v>0</v>
      </c>
      <c r="O15" s="20" t="n">
        <f aca="false">C15*'Unit Prices'!$E$7+E15*'Unit Prices'!$E$10</f>
        <v>0</v>
      </c>
      <c r="P15" s="18"/>
    </row>
    <row r="16" customFormat="false" ht="15" hidden="false" customHeight="false" outlineLevel="0" collapsed="false">
      <c r="A16" s="15" t="s">
        <v>74</v>
      </c>
      <c r="B16" s="16" t="s">
        <v>63</v>
      </c>
      <c r="C16" s="16" t="n">
        <v>8</v>
      </c>
      <c r="D16" s="17" t="n">
        <f aca="false">C16*'Unit Prices'!$E$5</f>
        <v>0</v>
      </c>
      <c r="E16" s="16" t="n">
        <v>0</v>
      </c>
      <c r="F16" s="17" t="n">
        <f aca="false">E16*'Unit Prices'!$E$8</f>
        <v>0</v>
      </c>
      <c r="G16" s="16" t="n">
        <v>4</v>
      </c>
      <c r="H16" s="17" t="n">
        <f aca="false">G16*'Unit Prices'!$E$11</f>
        <v>0</v>
      </c>
      <c r="I16" s="16" t="n">
        <v>0</v>
      </c>
      <c r="J16" s="17" t="n">
        <f aca="false">I16*'Unit Prices'!$E$12</f>
        <v>0</v>
      </c>
      <c r="K16" s="18"/>
      <c r="L16" s="18"/>
      <c r="M16" s="19" t="n">
        <f aca="false">D16+F16+H16+J16+K16+L16</f>
        <v>0</v>
      </c>
      <c r="N16" s="20" t="n">
        <f aca="false">C16*'Unit Prices'!$E$6+E16*'Unit Prices'!$E$9</f>
        <v>0</v>
      </c>
      <c r="O16" s="20" t="n">
        <f aca="false">C16*'Unit Prices'!$E$7+E16*'Unit Prices'!$E$10</f>
        <v>0</v>
      </c>
      <c r="P16" s="18"/>
    </row>
    <row r="17" customFormat="false" ht="15" hidden="false" customHeight="false" outlineLevel="0" collapsed="false">
      <c r="A17" s="15" t="s">
        <v>75</v>
      </c>
      <c r="B17" s="16" t="s">
        <v>63</v>
      </c>
      <c r="C17" s="16" t="n">
        <v>12</v>
      </c>
      <c r="D17" s="17" t="n">
        <f aca="false">C17*'Unit Prices'!$E$5</f>
        <v>0</v>
      </c>
      <c r="E17" s="16" t="n">
        <v>2</v>
      </c>
      <c r="F17" s="17" t="n">
        <f aca="false">E17*'Unit Prices'!$E$8</f>
        <v>0</v>
      </c>
      <c r="G17" s="16" t="n">
        <v>4</v>
      </c>
      <c r="H17" s="17" t="n">
        <f aca="false">G17*'Unit Prices'!$E$11</f>
        <v>0</v>
      </c>
      <c r="I17" s="16" t="n">
        <v>0</v>
      </c>
      <c r="J17" s="17" t="n">
        <f aca="false">I17*'Unit Prices'!$E$12</f>
        <v>0</v>
      </c>
      <c r="K17" s="18"/>
      <c r="L17" s="18"/>
      <c r="M17" s="19" t="n">
        <f aca="false">D17+F17+H17+J17+K17+L17</f>
        <v>0</v>
      </c>
      <c r="N17" s="20" t="n">
        <f aca="false">C17*'Unit Prices'!$E$6+E17*'Unit Prices'!$E$9</f>
        <v>0</v>
      </c>
      <c r="O17" s="20" t="n">
        <f aca="false">C17*'Unit Prices'!$E$7+E17*'Unit Prices'!$E$10</f>
        <v>0</v>
      </c>
      <c r="P17" s="18"/>
    </row>
    <row r="18" customFormat="false" ht="15" hidden="false" customHeight="false" outlineLevel="0" collapsed="false">
      <c r="A18" s="15" t="s">
        <v>76</v>
      </c>
      <c r="B18" s="16" t="s">
        <v>63</v>
      </c>
      <c r="C18" s="16" t="n">
        <v>12</v>
      </c>
      <c r="D18" s="17" t="n">
        <f aca="false">C18*'Unit Prices'!$E$5</f>
        <v>0</v>
      </c>
      <c r="E18" s="16" t="n">
        <v>2</v>
      </c>
      <c r="F18" s="17" t="n">
        <f aca="false">E18*'Unit Prices'!$E$8</f>
        <v>0</v>
      </c>
      <c r="G18" s="16" t="n">
        <v>4</v>
      </c>
      <c r="H18" s="17" t="n">
        <f aca="false">G18*'Unit Prices'!$E$11</f>
        <v>0</v>
      </c>
      <c r="I18" s="16" t="n">
        <v>0</v>
      </c>
      <c r="J18" s="17" t="n">
        <f aca="false">I18*'Unit Prices'!$E$12</f>
        <v>0</v>
      </c>
      <c r="K18" s="18"/>
      <c r="L18" s="18"/>
      <c r="M18" s="19" t="n">
        <f aca="false">D18+F18+H18+J18+K18+L18</f>
        <v>0</v>
      </c>
      <c r="N18" s="20" t="n">
        <f aca="false">C18*'Unit Prices'!$E$6+E18*'Unit Prices'!$E$9</f>
        <v>0</v>
      </c>
      <c r="O18" s="20" t="n">
        <f aca="false">C18*'Unit Prices'!$E$7+E18*'Unit Prices'!$E$10</f>
        <v>0</v>
      </c>
      <c r="P18" s="18"/>
    </row>
    <row r="19" customFormat="false" ht="15" hidden="false" customHeight="false" outlineLevel="0" collapsed="false">
      <c r="A19" s="15" t="s">
        <v>77</v>
      </c>
      <c r="B19" s="16" t="s">
        <v>78</v>
      </c>
      <c r="C19" s="16" t="n">
        <v>6</v>
      </c>
      <c r="D19" s="17" t="n">
        <f aca="false">C19*'Unit Prices'!$E$5</f>
        <v>0</v>
      </c>
      <c r="E19" s="16" t="n">
        <v>0</v>
      </c>
      <c r="F19" s="17" t="n">
        <f aca="false">E19*'Unit Prices'!$E$8</f>
        <v>0</v>
      </c>
      <c r="G19" s="16" t="n">
        <v>4</v>
      </c>
      <c r="H19" s="17" t="n">
        <f aca="false">G19*'Unit Prices'!$E$11</f>
        <v>0</v>
      </c>
      <c r="I19" s="16" t="n">
        <v>0</v>
      </c>
      <c r="J19" s="17" t="n">
        <f aca="false">I19*'Unit Prices'!$E$12</f>
        <v>0</v>
      </c>
      <c r="K19" s="18"/>
      <c r="L19" s="18"/>
      <c r="M19" s="19" t="n">
        <f aca="false">D19+F19+H19+J19+K19+L19</f>
        <v>0</v>
      </c>
      <c r="N19" s="20" t="n">
        <f aca="false">C19*'Unit Prices'!$E$6+E19*'Unit Prices'!$E$9</f>
        <v>0</v>
      </c>
      <c r="O19" s="20" t="n">
        <f aca="false">C19*'Unit Prices'!$E$7+E19*'Unit Prices'!$E$10</f>
        <v>0</v>
      </c>
      <c r="P19" s="18"/>
    </row>
    <row r="20" customFormat="false" ht="15" hidden="false" customHeight="false" outlineLevel="0" collapsed="false">
      <c r="A20" s="15" t="s">
        <v>79</v>
      </c>
      <c r="B20" s="16" t="s">
        <v>78</v>
      </c>
      <c r="C20" s="16" t="n">
        <v>12</v>
      </c>
      <c r="D20" s="17" t="n">
        <f aca="false">C20*'Unit Prices'!$E$5</f>
        <v>0</v>
      </c>
      <c r="E20" s="16" t="n">
        <v>1</v>
      </c>
      <c r="F20" s="17" t="n">
        <f aca="false">E20*'Unit Prices'!$E$8</f>
        <v>0</v>
      </c>
      <c r="G20" s="16" t="n">
        <v>2</v>
      </c>
      <c r="H20" s="17" t="n">
        <f aca="false">G20*'Unit Prices'!$E$11</f>
        <v>0</v>
      </c>
      <c r="I20" s="16" t="n">
        <v>0</v>
      </c>
      <c r="J20" s="17" t="n">
        <f aca="false">I20*'Unit Prices'!$E$12</f>
        <v>0</v>
      </c>
      <c r="K20" s="18"/>
      <c r="L20" s="18"/>
      <c r="M20" s="19" t="n">
        <f aca="false">D20+F20+H20+J20+K20+L20</f>
        <v>0</v>
      </c>
      <c r="N20" s="20" t="n">
        <f aca="false">C20*'Unit Prices'!$E$6+E20*'Unit Prices'!$E$9</f>
        <v>0</v>
      </c>
      <c r="O20" s="20" t="n">
        <f aca="false">C20*'Unit Prices'!$E$7+E20*'Unit Prices'!$E$10</f>
        <v>0</v>
      </c>
      <c r="P20" s="18"/>
    </row>
    <row r="21" customFormat="false" ht="15" hidden="false" customHeight="false" outlineLevel="0" collapsed="false">
      <c r="A21" s="15" t="s">
        <v>80</v>
      </c>
      <c r="B21" s="16" t="s">
        <v>78</v>
      </c>
      <c r="C21" s="16" t="n">
        <v>2</v>
      </c>
      <c r="D21" s="17" t="n">
        <f aca="false">C21*'Unit Prices'!$E$5</f>
        <v>0</v>
      </c>
      <c r="E21" s="16" t="n">
        <v>0</v>
      </c>
      <c r="F21" s="17" t="n">
        <f aca="false">E21*'Unit Prices'!$E$8</f>
        <v>0</v>
      </c>
      <c r="G21" s="16" t="n">
        <v>6</v>
      </c>
      <c r="H21" s="17" t="n">
        <f aca="false">G21*'Unit Prices'!$E$11</f>
        <v>0</v>
      </c>
      <c r="I21" s="16" t="n">
        <v>0</v>
      </c>
      <c r="J21" s="17" t="n">
        <f aca="false">I21*'Unit Prices'!$E$12</f>
        <v>0</v>
      </c>
      <c r="K21" s="18"/>
      <c r="L21" s="18"/>
      <c r="M21" s="19" t="n">
        <f aca="false">D21+F21+H21+J21+K21+L21</f>
        <v>0</v>
      </c>
      <c r="N21" s="20" t="n">
        <f aca="false">C21*'Unit Prices'!$E$6+E21*'Unit Prices'!$E$9</f>
        <v>0</v>
      </c>
      <c r="O21" s="20" t="n">
        <f aca="false">C21*'Unit Prices'!$E$7+E21*'Unit Prices'!$E$10</f>
        <v>0</v>
      </c>
      <c r="P21" s="21" t="n">
        <v>0</v>
      </c>
    </row>
    <row r="22" customFormat="false" ht="15" hidden="false" customHeight="false" outlineLevel="0" collapsed="false">
      <c r="A22" s="15" t="s">
        <v>81</v>
      </c>
      <c r="B22" s="16" t="s">
        <v>82</v>
      </c>
      <c r="C22" s="16" t="n">
        <v>0</v>
      </c>
      <c r="D22" s="17" t="n">
        <f aca="false">C22*'Unit Prices'!$E$5</f>
        <v>0</v>
      </c>
      <c r="E22" s="16" t="n">
        <v>0</v>
      </c>
      <c r="F22" s="17" t="n">
        <f aca="false">E22*'Unit Prices'!$E$8</f>
        <v>0</v>
      </c>
      <c r="G22" s="16" t="n">
        <v>8</v>
      </c>
      <c r="H22" s="17" t="n">
        <f aca="false">G22*'Unit Prices'!$E$11</f>
        <v>0</v>
      </c>
      <c r="I22" s="16" t="n">
        <v>4</v>
      </c>
      <c r="J22" s="17" t="n">
        <f aca="false">I22*'Unit Prices'!$E$12</f>
        <v>0</v>
      </c>
      <c r="K22" s="21" t="n">
        <v>0</v>
      </c>
      <c r="L22" s="21" t="n">
        <v>0</v>
      </c>
      <c r="M22" s="19" t="n">
        <f aca="false">D22+F22+H22+J22+K22+L22</f>
        <v>0</v>
      </c>
      <c r="N22" s="20" t="n">
        <f aca="false">C22*'Unit Prices'!$E$6+E22*'Unit Prices'!$E$9</f>
        <v>0</v>
      </c>
      <c r="O22" s="20" t="n">
        <f aca="false">C22*'Unit Prices'!$E$7+E22*'Unit Prices'!$E$10</f>
        <v>0</v>
      </c>
      <c r="P22" s="21" t="n">
        <v>0</v>
      </c>
    </row>
    <row r="24" customFormat="false" ht="15" hidden="false" customHeight="false" outlineLevel="0" collapsed="false">
      <c r="A24" s="22" t="s">
        <v>83</v>
      </c>
      <c r="B24" s="23"/>
      <c r="C24" s="24" t="n">
        <f aca="false">SUMIF($B$5:$B$22,"E-rate",C5:C22)</f>
        <v>203</v>
      </c>
      <c r="D24" s="25" t="n">
        <f aca="false">SUMIF($B$5:$B$22,"E-rate",D5:D22)</f>
        <v>0</v>
      </c>
      <c r="E24" s="24" t="n">
        <f aca="false">SUMIF($B$5:$B$22,"E-rate",E5:E22)</f>
        <v>36</v>
      </c>
      <c r="F24" s="25" t="n">
        <f aca="false">SUMIF($B$5:$B$22,"E-rate",F5:F22)</f>
        <v>0</v>
      </c>
      <c r="G24" s="24" t="n">
        <f aca="false">SUMIF($B$5:$B$22,"E-rate",G5:G22)</f>
        <v>90</v>
      </c>
      <c r="H24" s="25" t="n">
        <f aca="false">SUMIF($B$5:$B$22,"E-rate",H5:H22)</f>
        <v>0</v>
      </c>
      <c r="I24" s="24" t="n">
        <f aca="false">SUMIF($B$5:$B$22,"E-rate",I5:I22)</f>
        <v>2</v>
      </c>
      <c r="J24" s="25" t="n">
        <f aca="false">SUMIF($B$5:$B$22,"E-rate",J5:J22)</f>
        <v>0</v>
      </c>
      <c r="K24" s="25" t="n">
        <f aca="false">SUMIF($B$5:$B$22,"E-rate",K5:K22)</f>
        <v>0</v>
      </c>
      <c r="L24" s="25" t="n">
        <f aca="false">SUMIF($B$5:$B$22,"E-rate",L5:L22)</f>
        <v>0</v>
      </c>
      <c r="M24" s="25" t="n">
        <f aca="false">SUMIF($B$5:$B$22,"E-rate",M5:M22)</f>
        <v>0</v>
      </c>
      <c r="N24" s="25" t="n">
        <f aca="false">SUMIF($B$5:$B$22,"E-rate",N5:N22)</f>
        <v>0</v>
      </c>
      <c r="O24" s="25" t="n">
        <f aca="false">SUMIF($B$5:$B$22,"E-rate",O5:O22)</f>
        <v>0</v>
      </c>
      <c r="P24" s="25" t="n">
        <f aca="false">SUMIF($B$5:$B$22,"E-rate",P5:P22)</f>
        <v>0</v>
      </c>
    </row>
    <row r="25" customFormat="false" ht="15" hidden="false" customHeight="false" outlineLevel="0" collapsed="false">
      <c r="A25" s="22" t="s">
        <v>84</v>
      </c>
      <c r="B25" s="23"/>
      <c r="C25" s="24" t="n">
        <f aca="false">SUMIF($B$5:$B$22,"Non-E-rate",C5:C22)</f>
        <v>20</v>
      </c>
      <c r="D25" s="25" t="n">
        <f aca="false">SUMIF($B$5:$B$22,"Non-E-rate",D5:D22)</f>
        <v>0</v>
      </c>
      <c r="E25" s="24" t="n">
        <f aca="false">SUMIF($B$5:$B$22,"Non-E-rate",E5:E22)</f>
        <v>1</v>
      </c>
      <c r="F25" s="25" t="n">
        <f aca="false">SUMIF($B$5:$B$22,"Non-E-rate",F5:F22)</f>
        <v>0</v>
      </c>
      <c r="G25" s="24" t="n">
        <f aca="false">SUMIF($B$5:$B$22,"Non-E-rate",G5:G22)</f>
        <v>12</v>
      </c>
      <c r="H25" s="25" t="n">
        <f aca="false">SUMIF($B$5:$B$22,"Non-E-rate",H5:H22)</f>
        <v>0</v>
      </c>
      <c r="I25" s="24" t="n">
        <f aca="false">SUMIF($B$5:$B$22,"Non-E-rate",I5:I22)</f>
        <v>0</v>
      </c>
      <c r="J25" s="25" t="n">
        <f aca="false">SUMIF($B$5:$B$22,"Non-E-rate",J5:J22)</f>
        <v>0</v>
      </c>
      <c r="K25" s="25" t="n">
        <f aca="false">SUMIF($B$5:$B$22,"Non-E-rate",K5:K22)</f>
        <v>0</v>
      </c>
      <c r="L25" s="25" t="n">
        <f aca="false">SUMIF($B$5:$B$22,"Non-E-rate",L5:L22)</f>
        <v>0</v>
      </c>
      <c r="M25" s="25" t="n">
        <f aca="false">SUMIF($B$5:$B$22,"Non-E-rate",M5:M22)</f>
        <v>0</v>
      </c>
      <c r="N25" s="25" t="n">
        <f aca="false">SUMIF($B$5:$B$22,"Non-E-rate",N5:N22)</f>
        <v>0</v>
      </c>
      <c r="O25" s="25" t="n">
        <f aca="false">SUMIF($B$5:$B$22,"Non-E-rate",O5:O22)</f>
        <v>0</v>
      </c>
      <c r="P25" s="25" t="n">
        <f aca="false">SUMIF($B$5:$B$22,"Non-E-rate",P5:P22)</f>
        <v>0</v>
      </c>
    </row>
    <row r="26" customFormat="false" ht="15" hidden="false" customHeight="false" outlineLevel="0" collapsed="false">
      <c r="A26" s="22" t="s">
        <v>85</v>
      </c>
      <c r="B26" s="23"/>
      <c r="C26" s="24" t="n">
        <f aca="false">SUMIF($B$5:$B$22,"Spare",C5:C22)</f>
        <v>0</v>
      </c>
      <c r="D26" s="25" t="n">
        <f aca="false">SUMIF($B$5:$B$22,"Spare",D5:D22)</f>
        <v>0</v>
      </c>
      <c r="E26" s="24" t="n">
        <f aca="false">SUMIF($B$5:$B$22,"Spare",E5:E22)</f>
        <v>0</v>
      </c>
      <c r="F26" s="25" t="n">
        <f aca="false">SUMIF($B$5:$B$22,"Spare",F5:F22)</f>
        <v>0</v>
      </c>
      <c r="G26" s="24" t="n">
        <f aca="false">SUMIF($B$5:$B$22,"Spare",G5:G22)</f>
        <v>8</v>
      </c>
      <c r="H26" s="25" t="n">
        <f aca="false">SUMIF($B$5:$B$22,"Spare",H5:H22)</f>
        <v>0</v>
      </c>
      <c r="I26" s="24" t="n">
        <f aca="false">SUMIF($B$5:$B$22,"Spare",I5:I22)</f>
        <v>4</v>
      </c>
      <c r="J26" s="25" t="n">
        <f aca="false">SUMIF($B$5:$B$22,"Spare",J5:J22)</f>
        <v>0</v>
      </c>
      <c r="K26" s="25" t="n">
        <f aca="false">SUMIF($B$5:$B$22,"Spare",K5:K22)</f>
        <v>0</v>
      </c>
      <c r="L26" s="25" t="n">
        <f aca="false">SUMIF($B$5:$B$22,"Spare",L5:L22)</f>
        <v>0</v>
      </c>
      <c r="M26" s="25" t="n">
        <f aca="false">SUMIF($B$5:$B$22,"Spare",M5:M22)</f>
        <v>0</v>
      </c>
      <c r="N26" s="25" t="n">
        <f aca="false">SUMIF($B$5:$B$22,"Spare",N5:N22)</f>
        <v>0</v>
      </c>
      <c r="O26" s="25" t="n">
        <f aca="false">SUMIF($B$5:$B$22,"Spare",O5:O22)</f>
        <v>0</v>
      </c>
      <c r="P26" s="25" t="n">
        <f aca="false">SUMIF($B$5:$B$22,"Spare",P5:P22)</f>
        <v>0</v>
      </c>
    </row>
    <row r="27" customFormat="false" ht="15" hidden="false" customHeight="false" outlineLevel="0" collapsed="false">
      <c r="A27" s="26" t="s">
        <v>86</v>
      </c>
      <c r="B27" s="27"/>
      <c r="C27" s="9" t="n">
        <f aca="false">SUM(C24:C26)</f>
        <v>223</v>
      </c>
      <c r="D27" s="28" t="n">
        <f aca="false">SUM(D24:D26)</f>
        <v>0</v>
      </c>
      <c r="E27" s="9" t="n">
        <f aca="false">SUM(E24:E26)</f>
        <v>37</v>
      </c>
      <c r="F27" s="28" t="n">
        <f aca="false">SUM(F24:F26)</f>
        <v>0</v>
      </c>
      <c r="G27" s="9" t="n">
        <f aca="false">SUM(G24:G26)</f>
        <v>110</v>
      </c>
      <c r="H27" s="28" t="n">
        <f aca="false">SUM(H24:H26)</f>
        <v>0</v>
      </c>
      <c r="I27" s="9" t="n">
        <f aca="false">SUM(I24:I26)</f>
        <v>6</v>
      </c>
      <c r="J27" s="28" t="n">
        <f aca="false">SUM(J24:J26)</f>
        <v>0</v>
      </c>
      <c r="K27" s="28" t="n">
        <f aca="false">SUM(K24:K26)</f>
        <v>0</v>
      </c>
      <c r="L27" s="28" t="n">
        <f aca="false">SUM(L24:L26)</f>
        <v>0</v>
      </c>
      <c r="M27" s="28" t="n">
        <f aca="false">SUM(M24:M26)</f>
        <v>0</v>
      </c>
      <c r="N27" s="28" t="n">
        <f aca="false">SUM(N24:N26)</f>
        <v>0</v>
      </c>
      <c r="O27" s="28" t="n">
        <f aca="false">SUM(O24:O26)</f>
        <v>0</v>
      </c>
      <c r="P27" s="28" t="n">
        <f aca="false">SUM(P24:P26)</f>
        <v>0</v>
      </c>
    </row>
    <row r="29" customFormat="false" ht="15" hidden="false" customHeight="false" outlineLevel="0" collapsed="false">
      <c r="A29" s="29" t="s">
        <v>87</v>
      </c>
      <c r="P29" s="30"/>
    </row>
    <row r="30" customFormat="false" ht="15" hidden="false" customHeight="false" outlineLevel="0" collapsed="false">
      <c r="A30" s="22" t="s">
        <v>88</v>
      </c>
      <c r="B30" s="23"/>
      <c r="C30" s="23"/>
      <c r="D30" s="23"/>
      <c r="E30" s="23"/>
      <c r="F30" s="23"/>
      <c r="G30" s="23"/>
      <c r="H30" s="23"/>
      <c r="I30" s="23"/>
      <c r="J30" s="23"/>
      <c r="K30" s="23"/>
      <c r="L30" s="23"/>
      <c r="M30" s="25" t="n">
        <f aca="false">M27+P27+P29</f>
        <v>0</v>
      </c>
      <c r="N30" s="23"/>
      <c r="O30" s="23"/>
      <c r="P30" s="23"/>
    </row>
    <row r="31" customFormat="false" ht="15" hidden="false" customHeight="false" outlineLevel="0" collapsed="false">
      <c r="A31" s="14" t="s">
        <v>89</v>
      </c>
    </row>
    <row r="33" customFormat="false" ht="15" hidden="false" customHeight="false" outlineLevel="0" collapsed="false">
      <c r="A33" s="29" t="s">
        <v>90</v>
      </c>
    </row>
    <row r="34" customFormat="false" ht="15" hidden="false" customHeight="false" outlineLevel="0" collapsed="false">
      <c r="A34" s="31" t="s">
        <v>91</v>
      </c>
      <c r="B34" s="32" t="str">
        <f aca="false">IF(AND(C24=203,C25=20,E24=36,E25=1),"OK","CHECK QTY")</f>
        <v>OK</v>
      </c>
    </row>
    <row r="35" customFormat="false" ht="15" hidden="false" customHeight="false" outlineLevel="0" collapsed="false">
      <c r="A35" s="31" t="s">
        <v>92</v>
      </c>
      <c r="B35" s="32" t="str">
        <f aca="false">IF(AND(G24=90,G25=12,G26=8,I24=2,I25=0,I26=4),"OK","CHECK QTY")</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3" min="3" style="0" width="10"/>
    <col collapsed="false" customWidth="true" hidden="false" outlineLevel="0" max="4" min="4" style="0" width="17"/>
    <col collapsed="false" customWidth="true" hidden="false" outlineLevel="0" max="6" min="5" style="0" width="19"/>
  </cols>
  <sheetData>
    <row r="1" customFormat="false" ht="17.35" hidden="false" customHeight="false" outlineLevel="0" collapsed="false">
      <c r="A1" s="1" t="s">
        <v>93</v>
      </c>
    </row>
    <row r="2" customFormat="false" ht="15" hidden="false" customHeight="false" outlineLevel="0" collapsed="false">
      <c r="A2" s="2" t="s">
        <v>94</v>
      </c>
    </row>
    <row r="4" customFormat="false" ht="34.5" hidden="false" customHeight="true" outlineLevel="0" collapsed="false">
      <c r="A4" s="9" t="s">
        <v>46</v>
      </c>
      <c r="B4" s="9" t="s">
        <v>47</v>
      </c>
      <c r="C4" s="9" t="s">
        <v>95</v>
      </c>
      <c r="D4" s="9" t="s">
        <v>96</v>
      </c>
      <c r="E4" s="9" t="s">
        <v>97</v>
      </c>
      <c r="F4" s="9" t="s">
        <v>98</v>
      </c>
    </row>
    <row r="5" customFormat="false" ht="15" hidden="false" customHeight="false" outlineLevel="0" collapsed="false">
      <c r="A5" s="15" t="str">
        <f aca="false">'Base Pricing'!A5</f>
        <v>Clive</v>
      </c>
      <c r="B5" s="16" t="str">
        <f aca="false">'Base Pricing'!B5</f>
        <v>E-rate</v>
      </c>
      <c r="C5" s="16" t="n">
        <f aca="false">'Base Pricing'!G5+'Base Pricing'!I5</f>
        <v>8</v>
      </c>
      <c r="D5" s="17" t="n">
        <f aca="false">C5*'Unit Prices'!$E$13</f>
        <v>0</v>
      </c>
      <c r="E5" s="17" t="n">
        <f aca="false">-('Base Pricing'!H5+'Base Pricing'!J5)</f>
        <v>-0</v>
      </c>
      <c r="F5" s="19" t="n">
        <f aca="false">D5+E5</f>
        <v>0</v>
      </c>
    </row>
    <row r="6" customFormat="false" ht="15" hidden="false" customHeight="false" outlineLevel="0" collapsed="false">
      <c r="A6" s="15" t="str">
        <f aca="false">'Base Pricing'!A6</f>
        <v>Crestview</v>
      </c>
      <c r="B6" s="16" t="str">
        <f aca="false">'Base Pricing'!B6</f>
        <v>E-rate</v>
      </c>
      <c r="C6" s="16" t="n">
        <f aca="false">'Base Pricing'!G6+'Base Pricing'!I6</f>
        <v>6</v>
      </c>
      <c r="D6" s="17" t="n">
        <f aca="false">C6*'Unit Prices'!$E$13</f>
        <v>0</v>
      </c>
      <c r="E6" s="17" t="n">
        <f aca="false">-('Base Pricing'!H6+'Base Pricing'!J6)</f>
        <v>-0</v>
      </c>
      <c r="F6" s="19" t="n">
        <f aca="false">D6+E6</f>
        <v>0</v>
      </c>
    </row>
    <row r="7" customFormat="false" ht="15" hidden="false" customHeight="false" outlineLevel="0" collapsed="false">
      <c r="A7" s="15" t="str">
        <f aca="false">'Base Pricing'!A7</f>
        <v>Crossroads</v>
      </c>
      <c r="B7" s="16" t="str">
        <f aca="false">'Base Pricing'!B7</f>
        <v>E-rate</v>
      </c>
      <c r="C7" s="16" t="n">
        <f aca="false">'Base Pricing'!G7+'Base Pricing'!I7</f>
        <v>4</v>
      </c>
      <c r="D7" s="17" t="n">
        <f aca="false">C7*'Unit Prices'!$E$13</f>
        <v>0</v>
      </c>
      <c r="E7" s="17" t="n">
        <f aca="false">-('Base Pricing'!H7+'Base Pricing'!J7)</f>
        <v>-0</v>
      </c>
      <c r="F7" s="19" t="n">
        <f aca="false">D7+E7</f>
        <v>0</v>
      </c>
    </row>
    <row r="8" customFormat="false" ht="15" hidden="false" customHeight="false" outlineLevel="0" collapsed="false">
      <c r="A8" s="15" t="str">
        <f aca="false">'Base Pricing'!A8</f>
        <v>Fairmeadows</v>
      </c>
      <c r="B8" s="16" t="str">
        <f aca="false">'Base Pricing'!B8</f>
        <v>E-rate</v>
      </c>
      <c r="C8" s="16" t="n">
        <f aca="false">'Base Pricing'!G8+'Base Pricing'!I8</f>
        <v>4</v>
      </c>
      <c r="D8" s="17" t="n">
        <f aca="false">C8*'Unit Prices'!$E$13</f>
        <v>0</v>
      </c>
      <c r="E8" s="17" t="n">
        <f aca="false">-('Base Pricing'!H8+'Base Pricing'!J8)</f>
        <v>-0</v>
      </c>
      <c r="F8" s="19" t="n">
        <f aca="false">D8+E8</f>
        <v>0</v>
      </c>
    </row>
    <row r="9" customFormat="false" ht="15" hidden="false" customHeight="false" outlineLevel="0" collapsed="false">
      <c r="A9" s="15" t="str">
        <f aca="false">'Base Pricing'!A9</f>
        <v>Hillside</v>
      </c>
      <c r="B9" s="16" t="str">
        <f aca="false">'Base Pricing'!B9</f>
        <v>E-rate</v>
      </c>
      <c r="C9" s="16" t="n">
        <f aca="false">'Base Pricing'!G9+'Base Pricing'!I9</f>
        <v>4</v>
      </c>
      <c r="D9" s="17" t="n">
        <f aca="false">C9*'Unit Prices'!$E$13</f>
        <v>0</v>
      </c>
      <c r="E9" s="17" t="n">
        <f aca="false">-('Base Pricing'!H9+'Base Pricing'!J9)</f>
        <v>-0</v>
      </c>
      <c r="F9" s="19" t="n">
        <f aca="false">D9+E9</f>
        <v>0</v>
      </c>
    </row>
    <row r="10" customFormat="false" ht="15" hidden="false" customHeight="false" outlineLevel="0" collapsed="false">
      <c r="A10" s="15" t="str">
        <f aca="false">'Base Pricing'!A10</f>
        <v>Indian Hills</v>
      </c>
      <c r="B10" s="16" t="str">
        <f aca="false">'Base Pricing'!B10</f>
        <v>E-rate</v>
      </c>
      <c r="C10" s="16" t="n">
        <f aca="false">'Base Pricing'!G10+'Base Pricing'!I10</f>
        <v>8</v>
      </c>
      <c r="D10" s="17" t="n">
        <f aca="false">C10*'Unit Prices'!$E$13</f>
        <v>0</v>
      </c>
      <c r="E10" s="17" t="n">
        <f aca="false">-('Base Pricing'!H10+'Base Pricing'!J10)</f>
        <v>-0</v>
      </c>
      <c r="F10" s="19" t="n">
        <f aca="false">D10+E10</f>
        <v>0</v>
      </c>
    </row>
    <row r="11" customFormat="false" ht="15" hidden="false" customHeight="false" outlineLevel="0" collapsed="false">
      <c r="A11" s="15" t="str">
        <f aca="false">'Base Pricing'!A11</f>
        <v>Jordan Creek</v>
      </c>
      <c r="B11" s="16" t="str">
        <f aca="false">'Base Pricing'!B11</f>
        <v>E-rate</v>
      </c>
      <c r="C11" s="16" t="n">
        <f aca="false">'Base Pricing'!G11+'Base Pricing'!I11</f>
        <v>6</v>
      </c>
      <c r="D11" s="17" t="n">
        <f aca="false">C11*'Unit Prices'!$E$13</f>
        <v>0</v>
      </c>
      <c r="E11" s="17" t="n">
        <f aca="false">-('Base Pricing'!H11+'Base Pricing'!J11)</f>
        <v>-0</v>
      </c>
      <c r="F11" s="19" t="n">
        <f aca="false">D11+E11</f>
        <v>0</v>
      </c>
    </row>
    <row r="12" customFormat="false" ht="15" hidden="false" customHeight="false" outlineLevel="0" collapsed="false">
      <c r="A12" s="15" t="str">
        <f aca="false">'Base Pricing'!A12</f>
        <v>Rex Mathes</v>
      </c>
      <c r="B12" s="16" t="str">
        <f aca="false">'Base Pricing'!B12</f>
        <v>E-rate</v>
      </c>
      <c r="C12" s="16" t="n">
        <f aca="false">'Base Pricing'!G12+'Base Pricing'!I12</f>
        <v>1</v>
      </c>
      <c r="D12" s="17" t="n">
        <f aca="false">C12*'Unit Prices'!$E$13</f>
        <v>0</v>
      </c>
      <c r="E12" s="17" t="n">
        <f aca="false">-('Base Pricing'!H12+'Base Pricing'!J12)</f>
        <v>-0</v>
      </c>
      <c r="F12" s="19" t="n">
        <f aca="false">D12+E12</f>
        <v>0</v>
      </c>
    </row>
    <row r="13" customFormat="false" ht="15" hidden="false" customHeight="false" outlineLevel="0" collapsed="false">
      <c r="A13" s="15" t="str">
        <f aca="false">'Base Pricing'!A13</f>
        <v>Southwoods</v>
      </c>
      <c r="B13" s="16" t="str">
        <f aca="false">'Base Pricing'!B13</f>
        <v>E-rate</v>
      </c>
      <c r="C13" s="16" t="n">
        <f aca="false">'Base Pricing'!G13+'Base Pricing'!I13</f>
        <v>8</v>
      </c>
      <c r="D13" s="17" t="n">
        <f aca="false">C13*'Unit Prices'!$E$13</f>
        <v>0</v>
      </c>
      <c r="E13" s="17" t="n">
        <f aca="false">-('Base Pricing'!H13+'Base Pricing'!J13)</f>
        <v>-0</v>
      </c>
      <c r="F13" s="19" t="n">
        <f aca="false">D13+E13</f>
        <v>0</v>
      </c>
    </row>
    <row r="14" customFormat="false" ht="15" hidden="false" customHeight="false" outlineLevel="0" collapsed="false">
      <c r="A14" s="15" t="str">
        <f aca="false">'Base Pricing'!A14</f>
        <v>Stilwell</v>
      </c>
      <c r="B14" s="16" t="str">
        <f aca="false">'Base Pricing'!B14</f>
        <v>E-rate</v>
      </c>
      <c r="C14" s="16" t="n">
        <f aca="false">'Base Pricing'!G14+'Base Pricing'!I14</f>
        <v>9</v>
      </c>
      <c r="D14" s="17" t="n">
        <f aca="false">C14*'Unit Prices'!$E$13</f>
        <v>0</v>
      </c>
      <c r="E14" s="17" t="n">
        <f aca="false">-('Base Pricing'!H14+'Base Pricing'!J14)</f>
        <v>-0</v>
      </c>
      <c r="F14" s="19" t="n">
        <f aca="false">D14+E14</f>
        <v>0</v>
      </c>
    </row>
    <row r="15" customFormat="false" ht="15" hidden="false" customHeight="false" outlineLevel="0" collapsed="false">
      <c r="A15" s="15" t="str">
        <f aca="false">'Base Pricing'!A15</f>
        <v>Valley High School</v>
      </c>
      <c r="B15" s="16" t="str">
        <f aca="false">'Base Pricing'!B15</f>
        <v>E-rate</v>
      </c>
      <c r="C15" s="16" t="n">
        <f aca="false">'Base Pricing'!G15+'Base Pricing'!I15</f>
        <v>22</v>
      </c>
      <c r="D15" s="17" t="n">
        <f aca="false">C15*'Unit Prices'!$E$13</f>
        <v>0</v>
      </c>
      <c r="E15" s="17" t="n">
        <f aca="false">-('Base Pricing'!H15+'Base Pricing'!J15)</f>
        <v>-0</v>
      </c>
      <c r="F15" s="19" t="n">
        <f aca="false">D15+E15</f>
        <v>0</v>
      </c>
    </row>
    <row r="16" customFormat="false" ht="15" hidden="false" customHeight="false" outlineLevel="0" collapsed="false">
      <c r="A16" s="15" t="str">
        <f aca="false">'Base Pricing'!A16</f>
        <v>Walnut Creek</v>
      </c>
      <c r="B16" s="16" t="str">
        <f aca="false">'Base Pricing'!B16</f>
        <v>E-rate</v>
      </c>
      <c r="C16" s="16" t="n">
        <f aca="false">'Base Pricing'!G16+'Base Pricing'!I16</f>
        <v>4</v>
      </c>
      <c r="D16" s="17" t="n">
        <f aca="false">C16*'Unit Prices'!$E$13</f>
        <v>0</v>
      </c>
      <c r="E16" s="17" t="n">
        <f aca="false">-('Base Pricing'!H16+'Base Pricing'!J16)</f>
        <v>-0</v>
      </c>
      <c r="F16" s="19" t="n">
        <f aca="false">D16+E16</f>
        <v>0</v>
      </c>
    </row>
    <row r="17" customFormat="false" ht="15" hidden="false" customHeight="false" outlineLevel="0" collapsed="false">
      <c r="A17" s="15" t="str">
        <f aca="false">'Base Pricing'!A17</f>
        <v>Western Hills</v>
      </c>
      <c r="B17" s="16" t="str">
        <f aca="false">'Base Pricing'!B17</f>
        <v>E-rate</v>
      </c>
      <c r="C17" s="16" t="n">
        <f aca="false">'Base Pricing'!G17+'Base Pricing'!I17</f>
        <v>4</v>
      </c>
      <c r="D17" s="17" t="n">
        <f aca="false">C17*'Unit Prices'!$E$13</f>
        <v>0</v>
      </c>
      <c r="E17" s="17" t="n">
        <f aca="false">-('Base Pricing'!H17+'Base Pricing'!J17)</f>
        <v>-0</v>
      </c>
      <c r="F17" s="19" t="n">
        <f aca="false">D17+E17</f>
        <v>0</v>
      </c>
    </row>
    <row r="18" customFormat="false" ht="15" hidden="false" customHeight="false" outlineLevel="0" collapsed="false">
      <c r="A18" s="15" t="str">
        <f aca="false">'Base Pricing'!A18</f>
        <v>Westridge</v>
      </c>
      <c r="B18" s="16" t="str">
        <f aca="false">'Base Pricing'!B18</f>
        <v>E-rate</v>
      </c>
      <c r="C18" s="16" t="n">
        <f aca="false">'Base Pricing'!G18+'Base Pricing'!I18</f>
        <v>4</v>
      </c>
      <c r="D18" s="17" t="n">
        <f aca="false">C18*'Unit Prices'!$E$13</f>
        <v>0</v>
      </c>
      <c r="E18" s="17" t="n">
        <f aca="false">-('Base Pricing'!H18+'Base Pricing'!J18)</f>
        <v>-0</v>
      </c>
      <c r="F18" s="19" t="n">
        <f aca="false">D18+E18</f>
        <v>0</v>
      </c>
    </row>
    <row r="19" customFormat="false" ht="15" hidden="false" customHeight="false" outlineLevel="0" collapsed="false">
      <c r="A19" s="15" t="str">
        <f aca="false">'Base Pricing'!A19</f>
        <v>Operations</v>
      </c>
      <c r="B19" s="16" t="str">
        <f aca="false">'Base Pricing'!B19</f>
        <v>Non-E-rate</v>
      </c>
      <c r="C19" s="16" t="n">
        <f aca="false">'Base Pricing'!G19+'Base Pricing'!I19</f>
        <v>4</v>
      </c>
      <c r="D19" s="17" t="n">
        <f aca="false">C19*'Unit Prices'!$E$13</f>
        <v>0</v>
      </c>
      <c r="E19" s="17" t="n">
        <f aca="false">-('Base Pricing'!H19+'Base Pricing'!J19)</f>
        <v>-0</v>
      </c>
      <c r="F19" s="19" t="n">
        <f aca="false">D19+E19</f>
        <v>0</v>
      </c>
    </row>
    <row r="20" customFormat="false" ht="15" hidden="false" customHeight="false" outlineLevel="0" collapsed="false">
      <c r="A20" s="15" t="str">
        <f aca="false">'Base Pricing'!A20</f>
        <v>LRC</v>
      </c>
      <c r="B20" s="16" t="str">
        <f aca="false">'Base Pricing'!B20</f>
        <v>Non-E-rate</v>
      </c>
      <c r="C20" s="16" t="n">
        <f aca="false">'Base Pricing'!G20+'Base Pricing'!I20</f>
        <v>2</v>
      </c>
      <c r="D20" s="17" t="n">
        <f aca="false">C20*'Unit Prices'!$E$13</f>
        <v>0</v>
      </c>
      <c r="E20" s="17" t="n">
        <f aca="false">-('Base Pricing'!H20+'Base Pricing'!J20)</f>
        <v>-0</v>
      </c>
      <c r="F20" s="19" t="n">
        <f aca="false">D20+E20</f>
        <v>0</v>
      </c>
    </row>
    <row r="21" customFormat="false" ht="15" hidden="false" customHeight="false" outlineLevel="0" collapsed="false">
      <c r="A21" s="15" t="str">
        <f aca="false">'Base Pricing'!A21</f>
        <v>Stadium</v>
      </c>
      <c r="B21" s="16" t="str">
        <f aca="false">'Base Pricing'!B21</f>
        <v>Non-E-rate</v>
      </c>
      <c r="C21" s="16" t="n">
        <f aca="false">'Base Pricing'!G21+'Base Pricing'!I21</f>
        <v>6</v>
      </c>
      <c r="D21" s="17" t="n">
        <f aca="false">C21*'Unit Prices'!$E$13</f>
        <v>0</v>
      </c>
      <c r="E21" s="17" t="n">
        <f aca="false">-('Base Pricing'!H21+'Base Pricing'!J21)</f>
        <v>-0</v>
      </c>
      <c r="F21" s="19" t="n">
        <f aca="false">D21+E21</f>
        <v>0</v>
      </c>
    </row>
    <row r="22" customFormat="false" ht="15" hidden="false" customHeight="false" outlineLevel="0" collapsed="false">
      <c r="A22" s="15" t="str">
        <f aca="false">'Base Pricing'!A22</f>
        <v>Spare optics</v>
      </c>
      <c r="B22" s="16" t="str">
        <f aca="false">'Base Pricing'!B22</f>
        <v>Spare</v>
      </c>
      <c r="C22" s="16" t="n">
        <v>4</v>
      </c>
      <c r="D22" s="17" t="n">
        <f aca="false">C22*'Unit Prices'!$E$13</f>
        <v>0</v>
      </c>
      <c r="E22" s="17" t="n">
        <f aca="false">-('Base Pricing'!H22+'Base Pricing'!J22)</f>
        <v>-0</v>
      </c>
      <c r="F22" s="19" t="n">
        <f aca="false">D22+E22</f>
        <v>0</v>
      </c>
    </row>
    <row r="24" customFormat="false" ht="15" hidden="false" customHeight="false" outlineLevel="0" collapsed="false">
      <c r="A24" s="22" t="s">
        <v>83</v>
      </c>
      <c r="B24" s="23"/>
      <c r="C24" s="24" t="n">
        <f aca="false">SUMIF($B$5:$B$22,"E-rate",C5:C22)</f>
        <v>92</v>
      </c>
      <c r="D24" s="25" t="n">
        <f aca="false">SUMIF($B$5:$B$22,"E-rate",D5:D22)</f>
        <v>0</v>
      </c>
      <c r="E24" s="25" t="n">
        <f aca="false">SUMIF($B$5:$B$22,"E-rate",E5:E22)</f>
        <v>0</v>
      </c>
      <c r="F24" s="25" t="n">
        <f aca="false">SUMIF($B$5:$B$22,"E-rate",F5:F22)</f>
        <v>0</v>
      </c>
    </row>
    <row r="25" customFormat="false" ht="15" hidden="false" customHeight="false" outlineLevel="0" collapsed="false">
      <c r="A25" s="22" t="s">
        <v>84</v>
      </c>
      <c r="B25" s="23"/>
      <c r="C25" s="24" t="n">
        <f aca="false">SUMIF($B$5:$B$22,"Non-E-rate",C5:C22)</f>
        <v>12</v>
      </c>
      <c r="D25" s="25" t="n">
        <f aca="false">SUMIF($B$5:$B$22,"Non-E-rate",D5:D22)</f>
        <v>0</v>
      </c>
      <c r="E25" s="25" t="n">
        <f aca="false">SUMIF($B$5:$B$22,"Non-E-rate",E5:E22)</f>
        <v>0</v>
      </c>
      <c r="F25" s="25" t="n">
        <f aca="false">SUMIF($B$5:$B$22,"Non-E-rate",F5:F22)</f>
        <v>0</v>
      </c>
    </row>
    <row r="26" customFormat="false" ht="15" hidden="false" customHeight="false" outlineLevel="0" collapsed="false">
      <c r="A26" s="22" t="s">
        <v>85</v>
      </c>
      <c r="B26" s="23"/>
      <c r="C26" s="24" t="n">
        <f aca="false">SUMIF($B$5:$B$22,"Spare",C5:C22)</f>
        <v>4</v>
      </c>
      <c r="D26" s="25" t="n">
        <f aca="false">SUMIF($B$5:$B$22,"Spare",D5:D22)</f>
        <v>0</v>
      </c>
      <c r="E26" s="25" t="n">
        <f aca="false">SUMIF($B$5:$B$22,"Spare",E5:E22)</f>
        <v>0</v>
      </c>
      <c r="F26" s="25" t="n">
        <f aca="false">SUMIF($B$5:$B$22,"Spare",F5:F22)</f>
        <v>0</v>
      </c>
    </row>
    <row r="27" customFormat="false" ht="15" hidden="false" customHeight="false" outlineLevel="0" collapsed="false">
      <c r="A27" s="26" t="s">
        <v>99</v>
      </c>
      <c r="B27" s="27"/>
      <c r="C27" s="9" t="n">
        <f aca="false">SUM(C24:C26)</f>
        <v>108</v>
      </c>
      <c r="D27" s="28" t="n">
        <f aca="false">SUM(D24:D26)</f>
        <v>0</v>
      </c>
      <c r="E27" s="28" t="n">
        <f aca="false">SUM(E24:E26)</f>
        <v>0</v>
      </c>
      <c r="F27" s="28" t="n">
        <f aca="false">SUM(F24:F26)</f>
        <v>0</v>
      </c>
    </row>
    <row r="29" customFormat="false" ht="15" hidden="false" customHeight="false" outlineLevel="0" collapsed="false">
      <c r="A29" s="29" t="s">
        <v>100</v>
      </c>
      <c r="F29" s="33" t="n">
        <f aca="false">'Base Pricing'!M27+F27</f>
        <v>0</v>
      </c>
    </row>
    <row r="30" customFormat="false" ht="15" hidden="false" customHeight="false" outlineLevel="0" collapsed="false">
      <c r="A30" s="31" t="s">
        <v>101</v>
      </c>
      <c r="C30" s="32" t="str">
        <f aca="false">IF(AND(C24=92,C25=12,C26=4),"OK","CHECK QTY")</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2026-10-20T15:08:25Z</dcterms:created>
  <dc:creator>openpyxl</dc:creator>
  <dc:description/>
  <dc:language>en-US</dc:language>
  <cp:lastModifiedBy/>
  <dcterms:modified xsi:type="dcterms:W3CDTF">2026-10-20T15:08:25Z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