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Instructions" sheetId="1" state="visible" r:id="rId3"/>
    <sheet name="Unit Prices" sheetId="2" state="visible" r:id="rId4"/>
    <sheet name="Base Pricing" sheetId="3" state="visible" r:id="rId5"/>
    <sheet name="10G LR Opti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<sst xmlns="http://schemas.openxmlformats.org/spreadsheetml/2006/main" count="113" uniqueCount="90">
  <si>
    <t xml:space="preserve">Attachment A – Pricing Form</t>
  </si>
  <si>
    <t xml:space="preserve">West Des Moines CSD – E-rate FY2027 – Building Layer 3 Switch Replacement</t>
  </si>
  <si>
    <t xml:space="preserve">Vendor information</t>
  </si>
  <si>
    <t xml:space="preserve">Vendor name</t>
  </si>
  <si>
    <t xml:space="preserve">SPIN (498 ID)</t>
  </si>
  <si>
    <t xml:space="preserve">Contact name</t>
  </si>
  <si>
    <t xml:space="preserve">Contact email</t>
  </si>
  <si>
    <t xml:space="preserve">Contact phone</t>
  </si>
  <si>
    <t xml:space="preserve">Proposal date</t>
  </si>
  <si>
    <t xml:space="preserve">Legend</t>
  </si>
  <si>
    <t xml:space="preserve">Vendor enters a value</t>
  </si>
  <si>
    <t xml:space="preserve">District completes before posting</t>
  </si>
  <si>
    <t xml:space="preserve">Not applicable / calculated – do not edit</t>
  </si>
  <si>
    <t xml:space="preserve">Instructions</t>
  </si>
  <si>
    <t xml:space="preserve">1. Enter vendor information above.</t>
  </si>
  <si>
    <t xml:space="preserve">2. On the 'Unit Prices' tab, enter the manufacturer, part number(s), description and unit price for each item. Unit prices apply to every building.</t>
  </si>
  <si>
    <t xml:space="preserve">3. The Layer 3 switch price is a 5-year bundled price that includes hardware, 5 years of manufacturer support and next-business-day advance replacement, and the 5-year management license or subscription. Also show the portion of that price attributable to support and to management (information only; these are not added again).</t>
  </si>
  <si>
    <t xml:space="preserve">4. On the 'Base Pricing' tab, enter installation/configuration and any other eligible charges (e.g., delivery) for each building. Equipment totals calculate automatically from the unit prices and District quantities.</t>
  </si>
  <si>
    <t xml:space="preserve">5. On the '10G LR Option' tab, totals calculate automatically. The option replaces the 1000BASE-SX optics; it is not in addition to them.</t>
  </si>
  <si>
    <t xml:space="preserve">6. Do not change quantities, formulas or building names. If you believe a quantity is incorrect, note it in your proposal.</t>
  </si>
  <si>
    <t xml:space="preserve">7. Submit this completed workbook in Excel format with your proposal. Line items must match the Item 21 bill of materials provided after award.</t>
  </si>
  <si>
    <t xml:space="preserve">Example (format only – do not price)</t>
  </si>
  <si>
    <t xml:space="preserve">Item</t>
  </si>
  <si>
    <t xml:space="preserve">10GBASE-LR optic</t>
  </si>
  <si>
    <t xml:space="preserve">Manufacturer</t>
  </si>
  <si>
    <t xml:space="preserve">Arista</t>
  </si>
  <si>
    <t xml:space="preserve">Part number</t>
  </si>
  <si>
    <t xml:space="preserve">SFP-10G-LR</t>
  </si>
  <si>
    <t xml:space="preserve">Description</t>
  </si>
  <si>
    <t xml:space="preserve">10GBASE-LR SFP+ optic, 1310nm, 10km</t>
  </si>
  <si>
    <t xml:space="preserve">Unit price</t>
  </si>
  <si>
    <t xml:space="preserve">$450.00</t>
  </si>
  <si>
    <t xml:space="preserve">Unit Prices</t>
  </si>
  <si>
    <t xml:space="preserve">Enter one unit price per item. These prices apply to all buildings.</t>
  </si>
  <si>
    <t xml:space="preserve">Part number(s)</t>
  </si>
  <si>
    <t xml:space="preserve">Layer 3 switch – 5-year bundled price (hardware, support, NBD replacement, management)</t>
  </si>
  <si>
    <t xml:space="preserve">   Portion of switch price for 5-year support and NBD replacement (information only)</t>
  </si>
  <si>
    <t xml:space="preserve">   Portion of switch price for 5-year management license/subscription (information only)</t>
  </si>
  <si>
    <t xml:space="preserve">10 Gb single-mode optic (10GBASE-LR)</t>
  </si>
  <si>
    <t xml:space="preserve">1 Gb multimode optic (1000BASE-SX)</t>
  </si>
  <si>
    <t xml:space="preserve">OPTION: 10 Gb single-mode optic (10GBASE-LR) – replaces 1000BASE-SX</t>
  </si>
  <si>
    <t xml:space="preserve">Note: the two 'information only' rows are included in the bundled switch price and are not added to totals.</t>
  </si>
  <si>
    <t xml:space="preserve">Base Pricing by Building</t>
  </si>
  <si>
    <t xml:space="preserve">Equipment totals calculate from Unit Prices. Vendor enters installation/configuration and other charges per building.</t>
  </si>
  <si>
    <t xml:space="preserve">Building</t>
  </si>
  <si>
    <t xml:space="preserve">Funding</t>
  </si>
  <si>
    <t xml:space="preserve">L3 switch qty</t>
  </si>
  <si>
    <t xml:space="preserve">L3 switch (5-yr bundled)</t>
  </si>
  <si>
    <t xml:space="preserve">10G LR qty</t>
  </si>
  <si>
    <t xml:space="preserve">10G LR optics</t>
  </si>
  <si>
    <t xml:space="preserve">1G SX qty</t>
  </si>
  <si>
    <t xml:space="preserve">1G SX optics</t>
  </si>
  <si>
    <t xml:space="preserve">Installation &amp; configuration</t>
  </si>
  <si>
    <t xml:space="preserve">Other eligible charges (delivery, etc.)</t>
  </si>
  <si>
    <t xml:space="preserve">Building total</t>
  </si>
  <si>
    <t xml:space="preserve">Info: support portion</t>
  </si>
  <si>
    <t xml:space="preserve">Info: management portion</t>
  </si>
  <si>
    <t xml:space="preserve">Clive</t>
  </si>
  <si>
    <t xml:space="preserve">E-rate</t>
  </si>
  <si>
    <t xml:space="preserve">Crestview</t>
  </si>
  <si>
    <t xml:space="preserve">Crossroads</t>
  </si>
  <si>
    <t xml:space="preserve">Fairmeadows</t>
  </si>
  <si>
    <t xml:space="preserve">Hillside</t>
  </si>
  <si>
    <t xml:space="preserve">Indian Hills</t>
  </si>
  <si>
    <t xml:space="preserve">Jordan Creek</t>
  </si>
  <si>
    <t xml:space="preserve">Southwoods</t>
  </si>
  <si>
    <t xml:space="preserve">Stilwell (also serves Rex Mathes)</t>
  </si>
  <si>
    <t xml:space="preserve">Walnut Creek</t>
  </si>
  <si>
    <t xml:space="preserve">Western Hills</t>
  </si>
  <si>
    <t xml:space="preserve">Westridge</t>
  </si>
  <si>
    <t xml:space="preserve">Operations</t>
  </si>
  <si>
    <t xml:space="preserve">Non-E-rate</t>
  </si>
  <si>
    <t xml:space="preserve">Stadium (new location)</t>
  </si>
  <si>
    <t xml:space="preserve">Spare equipment</t>
  </si>
  <si>
    <t xml:space="preserve">Spare</t>
  </si>
  <si>
    <t xml:space="preserve">E-rate eligible subtotal</t>
  </si>
  <si>
    <t xml:space="preserve">Non-E-rate subtotal</t>
  </si>
  <si>
    <t xml:space="preserve">Spare equipment subtotal</t>
  </si>
  <si>
    <t xml:space="preserve">GRAND TOTAL – Base</t>
  </si>
  <si>
    <t xml:space="preserve">District quantity check (expected totals)</t>
  </si>
  <si>
    <t xml:space="preserve">Expected 1G SX: E-rate 70 / Non-E-rate 10 / Spare 4</t>
  </si>
  <si>
    <t xml:space="preserve">1G SX status</t>
  </si>
  <si>
    <t xml:space="preserve">Expected 10G LR: 26 / 3 / 4 · L3 switches: 12 / 2 / 1</t>
  </si>
  <si>
    <t xml:space="preserve">LR and switch status</t>
  </si>
  <si>
    <t xml:space="preserve">Option: 10 Gb Single-Mode Uplinks (10GBASE-LR)</t>
  </si>
  <si>
    <t xml:space="preserve">If selected, 10GBASE-LR optics REPLACE the 1000BASE-SX optics in the Base Pricing. Net change = SR optics minus SX optics removed.</t>
  </si>
  <si>
    <t xml:space="preserve">Less: 1G SX optics removed</t>
  </si>
  <si>
    <t xml:space="preserve">Net change to building</t>
  </si>
  <si>
    <t xml:space="preserve">TOTAL – Option net change</t>
  </si>
  <si>
    <t xml:space="preserve">Base + Option grand 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</si>
</sst>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7F7F7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F8CBAD"/>
        <bgColor rgb="FFFFF2CC"/>
      </patternFill>
    </fill>
    <fill>
      <patternFill patternType="solid">
        <fgColor rgb="FFEDEDED"/>
        <bgColor rgb="FFD9E1F2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EDEDED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3.14"/>
    <col collapsed="false" customWidth="true" hidden="false" outlineLevel="0" max="2" min="2" style="1" width="7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5" t="s">
        <v>3</v>
      </c>
      <c r="B5" s="6"/>
    </row>
    <row r="6" customFormat="false" ht="15" hidden="false" customHeight="true" outlineLevel="0" collapsed="false">
      <c r="A6" s="5" t="s">
        <v>4</v>
      </c>
      <c r="B6" s="6"/>
    </row>
    <row r="7" customFormat="false" ht="15" hidden="false" customHeight="true" outlineLevel="0" collapsed="false">
      <c r="A7" s="5" t="s">
        <v>5</v>
      </c>
      <c r="B7" s="6"/>
    </row>
    <row r="8" customFormat="false" ht="15" hidden="false" customHeight="true" outlineLevel="0" collapsed="false">
      <c r="A8" s="5" t="s">
        <v>6</v>
      </c>
      <c r="B8" s="6"/>
    </row>
    <row r="9" customFormat="false" ht="15" hidden="false" customHeight="true" outlineLevel="0" collapsed="false">
      <c r="A9" s="5" t="s">
        <v>7</v>
      </c>
      <c r="B9" s="6"/>
    </row>
    <row r="10" customFormat="false" ht="15" hidden="false" customHeight="true" outlineLevel="0" collapsed="false">
      <c r="A10" s="5" t="s">
        <v>8</v>
      </c>
      <c r="B10" s="6"/>
    </row>
    <row r="12" customFormat="false" ht="15" hidden="false" customHeight="true" outlineLevel="0" collapsed="false">
      <c r="A12" s="4" t="s">
        <v>9</v>
      </c>
    </row>
    <row r="13" customFormat="false" ht="15" hidden="false" customHeight="true" outlineLevel="0" collapsed="false">
      <c r="A13" s="7"/>
      <c r="B13" s="5" t="s">
        <v>10</v>
      </c>
    </row>
    <row r="14" customFormat="false" ht="15" hidden="false" customHeight="true" outlineLevel="0" collapsed="false">
      <c r="A14" s="8"/>
      <c r="B14" s="5" t="s">
        <v>11</v>
      </c>
    </row>
    <row r="15" customFormat="false" ht="15" hidden="false" customHeight="true" outlineLevel="0" collapsed="false">
      <c r="A15" s="9"/>
      <c r="B15" s="5" t="s">
        <v>12</v>
      </c>
    </row>
    <row r="17" customFormat="false" ht="15" hidden="false" customHeight="true" outlineLevel="0" collapsed="false">
      <c r="A17" s="4" t="s">
        <v>13</v>
      </c>
    </row>
    <row r="18" customFormat="false" ht="18" hidden="false" customHeight="true" outlineLevel="0" collapsed="false">
      <c r="A18" s="10" t="s">
        <v>14</v>
      </c>
      <c r="B18" s="10"/>
    </row>
    <row r="19" customFormat="false" ht="31.5" hidden="false" customHeight="true" outlineLevel="0" collapsed="false">
      <c r="A19" s="10" t="s">
        <v>15</v>
      </c>
      <c r="B19" s="10"/>
    </row>
    <row r="20" customFormat="false" ht="48" hidden="false" customHeight="true" outlineLevel="0" collapsed="false">
      <c r="A20" s="10" t="s">
        <v>16</v>
      </c>
      <c r="B20" s="10"/>
    </row>
    <row r="21" customFormat="false" ht="31.5" hidden="false" customHeight="true" outlineLevel="0" collapsed="false">
      <c r="A21" s="10" t="s">
        <v>17</v>
      </c>
      <c r="B21" s="10"/>
    </row>
    <row r="22" customFormat="false" ht="31.5" hidden="false" customHeight="true" outlineLevel="0" collapsed="false">
      <c r="A22" s="10" t="s">
        <v>18</v>
      </c>
      <c r="B22" s="10"/>
    </row>
    <row r="23" customFormat="false" ht="31.5" hidden="false" customHeight="true" outlineLevel="0" collapsed="false">
      <c r="A23" s="10" t="s">
        <v>19</v>
      </c>
      <c r="B23" s="10"/>
    </row>
    <row r="24" customFormat="false" ht="31.5" hidden="false" customHeight="true" outlineLevel="0" collapsed="false">
      <c r="A24" s="10" t="s">
        <v>20</v>
      </c>
      <c r="B24" s="10"/>
    </row>
    <row r="26" customFormat="false" ht="15" hidden="false" customHeight="true" outlineLevel="0" collapsed="false">
      <c r="A26" s="4" t="s">
        <v>21</v>
      </c>
    </row>
    <row r="27" customFormat="false" ht="15" hidden="false" customHeight="true" outlineLevel="0" collapsed="false">
      <c r="A27" s="11" t="s">
        <v>22</v>
      </c>
      <c r="B27" s="11" t="s">
        <v>23</v>
      </c>
    </row>
    <row r="28" customFormat="false" ht="15" hidden="false" customHeight="true" outlineLevel="0" collapsed="false">
      <c r="A28" s="11" t="s">
        <v>24</v>
      </c>
      <c r="B28" s="11" t="s">
        <v>25</v>
      </c>
    </row>
    <row r="29" customFormat="false" ht="15" hidden="false" customHeight="true" outlineLevel="0" collapsed="false">
      <c r="A29" s="11" t="s">
        <v>26</v>
      </c>
      <c r="B29" s="11" t="s">
        <v>27</v>
      </c>
    </row>
    <row r="30" customFormat="false" ht="15" hidden="false" customHeight="true" outlineLevel="0" collapsed="false">
      <c r="A30" s="11" t="s">
        <v>28</v>
      </c>
      <c r="B30" s="11" t="s">
        <v>29</v>
      </c>
    </row>
    <row r="31" customFormat="false" ht="15" hidden="false" customHeight="true" outlineLevel="0" collapsed="false">
      <c r="A31" s="11" t="s">
        <v>30</v>
      </c>
      <c r="B31" s="11" t="s">
        <v>31</v>
      </c>
    </row>
  </sheetData>
  <mergeCells count="7">
    <mergeCell ref="A18:B18"/>
    <mergeCell ref="A19:B19"/>
    <mergeCell ref="A20:B20"/>
    <mergeCell ref="A21:B21"/>
    <mergeCell ref="A22:B22"/>
    <mergeCell ref="A23:B23"/>
    <mergeCell ref="A24:B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8"/>
    <col collapsed="false" customWidth="true" hidden="false" outlineLevel="0" max="3" min="3" style="1" width="26"/>
    <col collapsed="false" customWidth="true" hidden="false" outlineLevel="0" max="4" min="4" style="1" width="44"/>
    <col collapsed="false" customWidth="true" hidden="false" outlineLevel="0" max="5" min="5" style="1" width="16"/>
  </cols>
  <sheetData>
    <row r="1" customFormat="false" ht="17.25" hidden="false" customHeight="true" outlineLevel="0" collapsed="false">
      <c r="A1" s="2" t="s">
        <v>32</v>
      </c>
    </row>
    <row r="2" customFormat="false" ht="15" hidden="false" customHeight="true" outlineLevel="0" collapsed="false">
      <c r="A2" s="3" t="s">
        <v>33</v>
      </c>
    </row>
    <row r="4" customFormat="false" ht="15" hidden="false" customHeight="true" outlineLevel="0" collapsed="false">
      <c r="A4" s="12" t="s">
        <v>22</v>
      </c>
      <c r="B4" s="12" t="s">
        <v>24</v>
      </c>
      <c r="C4" s="12" t="s">
        <v>34</v>
      </c>
      <c r="D4" s="12" t="s">
        <v>28</v>
      </c>
      <c r="E4" s="12" t="s">
        <v>30</v>
      </c>
    </row>
    <row r="5" customFormat="false" ht="30" hidden="false" customHeight="true" outlineLevel="0" collapsed="false">
      <c r="A5" s="13" t="s">
        <v>35</v>
      </c>
      <c r="B5" s="14"/>
      <c r="C5" s="14"/>
      <c r="D5" s="14"/>
      <c r="E5" s="15"/>
    </row>
    <row r="6" customFormat="false" ht="30" hidden="false" customHeight="true" outlineLevel="0" collapsed="false">
      <c r="A6" s="16" t="s">
        <v>36</v>
      </c>
      <c r="B6" s="14"/>
      <c r="C6" s="14"/>
      <c r="D6" s="14"/>
      <c r="E6" s="15"/>
    </row>
    <row r="7" customFormat="false" ht="30" hidden="false" customHeight="true" outlineLevel="0" collapsed="false">
      <c r="A7" s="16" t="s">
        <v>37</v>
      </c>
      <c r="B7" s="14"/>
      <c r="C7" s="14"/>
      <c r="D7" s="14"/>
      <c r="E7" s="15"/>
    </row>
    <row r="8" customFormat="false" ht="30" hidden="false" customHeight="true" outlineLevel="0" collapsed="false">
      <c r="A8" s="13" t="s">
        <v>38</v>
      </c>
      <c r="B8" s="14"/>
      <c r="C8" s="14"/>
      <c r="D8" s="14"/>
      <c r="E8" s="15"/>
    </row>
    <row r="9" customFormat="false" ht="30" hidden="false" customHeight="true" outlineLevel="0" collapsed="false">
      <c r="A9" s="13" t="s">
        <v>39</v>
      </c>
      <c r="B9" s="14"/>
      <c r="C9" s="14"/>
      <c r="D9" s="14"/>
      <c r="E9" s="15"/>
    </row>
    <row r="10" customFormat="false" ht="30" hidden="false" customHeight="true" outlineLevel="0" collapsed="false">
      <c r="A10" s="13" t="s">
        <v>40</v>
      </c>
      <c r="B10" s="14"/>
      <c r="C10" s="14"/>
      <c r="D10" s="14"/>
      <c r="E10" s="15"/>
    </row>
    <row r="12" customFormat="false" ht="15" hidden="false" customHeight="true" outlineLevel="0" collapsed="false">
      <c r="A12" s="17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G16" activeCellId="0" sqref="G1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3"/>
    <col collapsed="false" customWidth="true" hidden="false" outlineLevel="0" max="3" min="3" style="1" width="10"/>
    <col collapsed="false" customWidth="true" hidden="false" outlineLevel="0" max="4" min="4" style="1" width="16"/>
    <col collapsed="false" customWidth="true" hidden="false" outlineLevel="0" max="5" min="5" style="1" width="9"/>
    <col collapsed="false" customWidth="true" hidden="false" outlineLevel="0" max="6" min="6" style="1" width="15"/>
    <col collapsed="false" customWidth="true" hidden="false" outlineLevel="0" max="7" min="7" style="1" width="9"/>
    <col collapsed="false" customWidth="true" hidden="false" outlineLevel="0" max="8" min="8" style="1" width="15"/>
    <col collapsed="false" customWidth="true" hidden="false" outlineLevel="0" max="11" min="9" style="1" width="17"/>
    <col collapsed="false" customWidth="true" hidden="false" outlineLevel="0" max="13" min="12" style="1" width="15"/>
  </cols>
  <sheetData>
    <row r="1" customFormat="false" ht="17.25" hidden="false" customHeight="true" outlineLevel="0" collapsed="false">
      <c r="A1" s="2" t="s">
        <v>42</v>
      </c>
    </row>
    <row r="2" customFormat="false" ht="15" hidden="false" customHeight="true" outlineLevel="0" collapsed="false">
      <c r="A2" s="3" t="s">
        <v>43</v>
      </c>
    </row>
    <row r="4" customFormat="false" ht="45" hidden="false" customHeight="true" outlineLevel="0" collapsed="false">
      <c r="A4" s="12" t="s">
        <v>44</v>
      </c>
      <c r="B4" s="12" t="s">
        <v>45</v>
      </c>
      <c r="C4" s="12" t="s">
        <v>46</v>
      </c>
      <c r="D4" s="12" t="s">
        <v>47</v>
      </c>
      <c r="E4" s="12" t="s">
        <v>48</v>
      </c>
      <c r="F4" s="12" t="s">
        <v>49</v>
      </c>
      <c r="G4" s="12" t="s">
        <v>50</v>
      </c>
      <c r="H4" s="12" t="s">
        <v>51</v>
      </c>
      <c r="I4" s="12" t="s">
        <v>52</v>
      </c>
      <c r="J4" s="12" t="s">
        <v>53</v>
      </c>
      <c r="K4" s="12" t="s">
        <v>54</v>
      </c>
      <c r="L4" s="12" t="s">
        <v>55</v>
      </c>
      <c r="M4" s="12" t="s">
        <v>56</v>
      </c>
    </row>
    <row r="5" customFormat="false" ht="15" hidden="false" customHeight="true" outlineLevel="0" collapsed="false">
      <c r="A5" s="18" t="s">
        <v>57</v>
      </c>
      <c r="B5" s="19" t="s">
        <v>58</v>
      </c>
      <c r="C5" s="19" t="n">
        <v>1</v>
      </c>
      <c r="D5" s="20" t="n">
        <f aca="false">C5*'Unit Prices'!$E$5</f>
        <v>0</v>
      </c>
      <c r="E5" s="19" t="n">
        <v>2</v>
      </c>
      <c r="F5" s="20" t="n">
        <f aca="false">E5*'Unit Prices'!$E$8</f>
        <v>0</v>
      </c>
      <c r="G5" s="19" t="n">
        <v>8</v>
      </c>
      <c r="H5" s="20" t="n">
        <f aca="false">G5*'Unit Prices'!$E$9</f>
        <v>0</v>
      </c>
      <c r="I5" s="21"/>
      <c r="J5" s="21"/>
      <c r="K5" s="22" t="n">
        <f aca="false">D5+F5+H5+I5+J5</f>
        <v>0</v>
      </c>
      <c r="L5" s="23" t="n">
        <f aca="false">C5*'Unit Prices'!$E$6</f>
        <v>0</v>
      </c>
      <c r="M5" s="23" t="n">
        <f aca="false">C5*'Unit Prices'!$E$7</f>
        <v>0</v>
      </c>
    </row>
    <row r="6" customFormat="false" ht="15" hidden="false" customHeight="true" outlineLevel="0" collapsed="false">
      <c r="A6" s="18" t="s">
        <v>59</v>
      </c>
      <c r="B6" s="19" t="s">
        <v>58</v>
      </c>
      <c r="C6" s="19" t="n">
        <v>1</v>
      </c>
      <c r="D6" s="20" t="n">
        <f aca="false">C6*'Unit Prices'!$E$5</f>
        <v>0</v>
      </c>
      <c r="E6" s="19" t="n">
        <v>2</v>
      </c>
      <c r="F6" s="20" t="n">
        <f aca="false">E6*'Unit Prices'!$E$8</f>
        <v>0</v>
      </c>
      <c r="G6" s="19" t="n">
        <v>6</v>
      </c>
      <c r="H6" s="20" t="n">
        <f aca="false">G6*'Unit Prices'!$E$9</f>
        <v>0</v>
      </c>
      <c r="I6" s="21"/>
      <c r="J6" s="21"/>
      <c r="K6" s="22" t="n">
        <f aca="false">D6+F6+H6+I6+J6</f>
        <v>0</v>
      </c>
      <c r="L6" s="23" t="n">
        <f aca="false">C6*'Unit Prices'!$E$6</f>
        <v>0</v>
      </c>
      <c r="M6" s="23" t="n">
        <f aca="false">C6*'Unit Prices'!$E$7</f>
        <v>0</v>
      </c>
    </row>
    <row r="7" customFormat="false" ht="15" hidden="false" customHeight="true" outlineLevel="0" collapsed="false">
      <c r="A7" s="18" t="s">
        <v>60</v>
      </c>
      <c r="B7" s="19" t="s">
        <v>58</v>
      </c>
      <c r="C7" s="19" t="n">
        <v>1</v>
      </c>
      <c r="D7" s="20" t="n">
        <f aca="false">C7*'Unit Prices'!$E$5</f>
        <v>0</v>
      </c>
      <c r="E7" s="19" t="n">
        <v>2</v>
      </c>
      <c r="F7" s="20" t="n">
        <f aca="false">E7*'Unit Prices'!$E$8</f>
        <v>0</v>
      </c>
      <c r="G7" s="19" t="n">
        <v>4</v>
      </c>
      <c r="H7" s="20" t="n">
        <f aca="false">G7*'Unit Prices'!$E$9</f>
        <v>0</v>
      </c>
      <c r="I7" s="21"/>
      <c r="J7" s="21"/>
      <c r="K7" s="22" t="n">
        <f aca="false">D7+F7+H7+I7+J7</f>
        <v>0</v>
      </c>
      <c r="L7" s="23" t="n">
        <f aca="false">C7*'Unit Prices'!$E$6</f>
        <v>0</v>
      </c>
      <c r="M7" s="23" t="n">
        <f aca="false">C7*'Unit Prices'!$E$7</f>
        <v>0</v>
      </c>
    </row>
    <row r="8" customFormat="false" ht="15" hidden="false" customHeight="true" outlineLevel="0" collapsed="false">
      <c r="A8" s="18" t="s">
        <v>61</v>
      </c>
      <c r="B8" s="19" t="s">
        <v>58</v>
      </c>
      <c r="C8" s="19" t="n">
        <v>1</v>
      </c>
      <c r="D8" s="20" t="n">
        <f aca="false">C8*'Unit Prices'!$E$5</f>
        <v>0</v>
      </c>
      <c r="E8" s="19" t="n">
        <v>2</v>
      </c>
      <c r="F8" s="20" t="n">
        <f aca="false">E8*'Unit Prices'!$E$8</f>
        <v>0</v>
      </c>
      <c r="G8" s="19" t="n">
        <v>4</v>
      </c>
      <c r="H8" s="20" t="n">
        <f aca="false">G8*'Unit Prices'!$E$9</f>
        <v>0</v>
      </c>
      <c r="I8" s="21"/>
      <c r="J8" s="21"/>
      <c r="K8" s="22" t="n">
        <f aca="false">D8+F8+H8+I8+J8</f>
        <v>0</v>
      </c>
      <c r="L8" s="23" t="n">
        <f aca="false">C8*'Unit Prices'!$E$6</f>
        <v>0</v>
      </c>
      <c r="M8" s="23" t="n">
        <f aca="false">C8*'Unit Prices'!$E$7</f>
        <v>0</v>
      </c>
    </row>
    <row r="9" customFormat="false" ht="15" hidden="false" customHeight="true" outlineLevel="0" collapsed="false">
      <c r="A9" s="18" t="s">
        <v>62</v>
      </c>
      <c r="B9" s="19" t="s">
        <v>58</v>
      </c>
      <c r="C9" s="19" t="n">
        <v>1</v>
      </c>
      <c r="D9" s="20" t="n">
        <f aca="false">C9*'Unit Prices'!$E$5</f>
        <v>0</v>
      </c>
      <c r="E9" s="19" t="n">
        <v>2</v>
      </c>
      <c r="F9" s="20" t="n">
        <f aca="false">E9*'Unit Prices'!$E$8</f>
        <v>0</v>
      </c>
      <c r="G9" s="19" t="n">
        <v>4</v>
      </c>
      <c r="H9" s="20" t="n">
        <f aca="false">G9*'Unit Prices'!$E$9</f>
        <v>0</v>
      </c>
      <c r="I9" s="21"/>
      <c r="J9" s="21"/>
      <c r="K9" s="22" t="n">
        <f aca="false">D9+F9+H9+I9+J9</f>
        <v>0</v>
      </c>
      <c r="L9" s="23" t="n">
        <f aca="false">C9*'Unit Prices'!$E$6</f>
        <v>0</v>
      </c>
      <c r="M9" s="23" t="n">
        <f aca="false">C9*'Unit Prices'!$E$7</f>
        <v>0</v>
      </c>
    </row>
    <row r="10" customFormat="false" ht="15" hidden="false" customHeight="true" outlineLevel="0" collapsed="false">
      <c r="A10" s="18" t="s">
        <v>63</v>
      </c>
      <c r="B10" s="19" t="s">
        <v>58</v>
      </c>
      <c r="C10" s="19" t="n">
        <v>1</v>
      </c>
      <c r="D10" s="20" t="n">
        <f aca="false">C10*'Unit Prices'!$E$5</f>
        <v>0</v>
      </c>
      <c r="E10" s="19" t="n">
        <v>2</v>
      </c>
      <c r="F10" s="20" t="n">
        <f aca="false">E10*'Unit Prices'!$E$8</f>
        <v>0</v>
      </c>
      <c r="G10" s="19" t="n">
        <v>8</v>
      </c>
      <c r="H10" s="20" t="n">
        <f aca="false">G10*'Unit Prices'!$E$9</f>
        <v>0</v>
      </c>
      <c r="I10" s="21"/>
      <c r="J10" s="21"/>
      <c r="K10" s="22" t="n">
        <f aca="false">D10+F10+H10+I10+J10</f>
        <v>0</v>
      </c>
      <c r="L10" s="23" t="n">
        <f aca="false">C10*'Unit Prices'!$E$6</f>
        <v>0</v>
      </c>
      <c r="M10" s="23" t="n">
        <f aca="false">C10*'Unit Prices'!$E$7</f>
        <v>0</v>
      </c>
    </row>
    <row r="11" customFormat="false" ht="15" hidden="false" customHeight="true" outlineLevel="0" collapsed="false">
      <c r="A11" s="18" t="s">
        <v>64</v>
      </c>
      <c r="B11" s="19" t="s">
        <v>58</v>
      </c>
      <c r="C11" s="19" t="n">
        <v>1</v>
      </c>
      <c r="D11" s="20" t="n">
        <f aca="false">C11*'Unit Prices'!$E$5</f>
        <v>0</v>
      </c>
      <c r="E11" s="19" t="n">
        <v>3</v>
      </c>
      <c r="F11" s="20" t="n">
        <f aca="false">E11*'Unit Prices'!$E$8</f>
        <v>0</v>
      </c>
      <c r="G11" s="19" t="n">
        <v>6</v>
      </c>
      <c r="H11" s="20" t="n">
        <f aca="false">G11*'Unit Prices'!$E$9</f>
        <v>0</v>
      </c>
      <c r="I11" s="21"/>
      <c r="J11" s="21"/>
      <c r="K11" s="22" t="n">
        <f aca="false">D11+F11+H11+I11+J11</f>
        <v>0</v>
      </c>
      <c r="L11" s="23" t="n">
        <f aca="false">C11*'Unit Prices'!$E$6</f>
        <v>0</v>
      </c>
      <c r="M11" s="23" t="n">
        <f aca="false">C11*'Unit Prices'!$E$7</f>
        <v>0</v>
      </c>
    </row>
    <row r="12" customFormat="false" ht="15" hidden="false" customHeight="true" outlineLevel="0" collapsed="false">
      <c r="A12" s="18" t="s">
        <v>65</v>
      </c>
      <c r="B12" s="19" t="s">
        <v>58</v>
      </c>
      <c r="C12" s="19" t="n">
        <v>1</v>
      </c>
      <c r="D12" s="20" t="n">
        <f aca="false">C12*'Unit Prices'!$E$5</f>
        <v>0</v>
      </c>
      <c r="E12" s="19" t="n">
        <v>2</v>
      </c>
      <c r="F12" s="20" t="n">
        <f aca="false">E12*'Unit Prices'!$E$8</f>
        <v>0</v>
      </c>
      <c r="G12" s="19" t="n">
        <v>8</v>
      </c>
      <c r="H12" s="20" t="n">
        <f aca="false">G12*'Unit Prices'!$E$9</f>
        <v>0</v>
      </c>
      <c r="I12" s="21"/>
      <c r="J12" s="21"/>
      <c r="K12" s="22" t="n">
        <f aca="false">D12+F12+H12+I12+J12</f>
        <v>0</v>
      </c>
      <c r="L12" s="23" t="n">
        <f aca="false">C12*'Unit Prices'!$E$6</f>
        <v>0</v>
      </c>
      <c r="M12" s="23" t="n">
        <f aca="false">C12*'Unit Prices'!$E$7</f>
        <v>0</v>
      </c>
    </row>
    <row r="13" customFormat="false" ht="15" hidden="false" customHeight="true" outlineLevel="0" collapsed="false">
      <c r="A13" s="18" t="s">
        <v>66</v>
      </c>
      <c r="B13" s="19" t="s">
        <v>58</v>
      </c>
      <c r="C13" s="19" t="n">
        <v>1</v>
      </c>
      <c r="D13" s="20" t="n">
        <f aca="false">C13*'Unit Prices'!$E$5</f>
        <v>0</v>
      </c>
      <c r="E13" s="19" t="n">
        <v>2</v>
      </c>
      <c r="F13" s="20" t="n">
        <f aca="false">E13*'Unit Prices'!$E$8</f>
        <v>0</v>
      </c>
      <c r="G13" s="19" t="n">
        <v>10</v>
      </c>
      <c r="H13" s="20" t="n">
        <f aca="false">G13*'Unit Prices'!$E$9</f>
        <v>0</v>
      </c>
      <c r="I13" s="21"/>
      <c r="J13" s="21"/>
      <c r="K13" s="22" t="n">
        <f aca="false">D13+F13+H13+I13+J13</f>
        <v>0</v>
      </c>
      <c r="L13" s="23" t="n">
        <f aca="false">C13*'Unit Prices'!$E$6</f>
        <v>0</v>
      </c>
      <c r="M13" s="23" t="n">
        <f aca="false">C13*'Unit Prices'!$E$7</f>
        <v>0</v>
      </c>
    </row>
    <row r="14" customFormat="false" ht="15" hidden="false" customHeight="true" outlineLevel="0" collapsed="false">
      <c r="A14" s="18" t="s">
        <v>67</v>
      </c>
      <c r="B14" s="19" t="s">
        <v>58</v>
      </c>
      <c r="C14" s="19" t="n">
        <v>1</v>
      </c>
      <c r="D14" s="20" t="n">
        <f aca="false">C14*'Unit Prices'!$E$5</f>
        <v>0</v>
      </c>
      <c r="E14" s="19" t="n">
        <v>2</v>
      </c>
      <c r="F14" s="20" t="n">
        <f aca="false">E14*'Unit Prices'!$E$8</f>
        <v>0</v>
      </c>
      <c r="G14" s="19" t="n">
        <v>4</v>
      </c>
      <c r="H14" s="20" t="n">
        <f aca="false">G14*'Unit Prices'!$E$9</f>
        <v>0</v>
      </c>
      <c r="I14" s="21"/>
      <c r="J14" s="21"/>
      <c r="K14" s="22" t="n">
        <f aca="false">D14+F14+H14+I14+J14</f>
        <v>0</v>
      </c>
      <c r="L14" s="23" t="n">
        <f aca="false">C14*'Unit Prices'!$E$6</f>
        <v>0</v>
      </c>
      <c r="M14" s="23" t="n">
        <f aca="false">C14*'Unit Prices'!$E$7</f>
        <v>0</v>
      </c>
    </row>
    <row r="15" customFormat="false" ht="15" hidden="false" customHeight="true" outlineLevel="0" collapsed="false">
      <c r="A15" s="18" t="s">
        <v>68</v>
      </c>
      <c r="B15" s="19" t="s">
        <v>58</v>
      </c>
      <c r="C15" s="19" t="n">
        <v>1</v>
      </c>
      <c r="D15" s="20" t="n">
        <f aca="false">C15*'Unit Prices'!$E$5</f>
        <v>0</v>
      </c>
      <c r="E15" s="19" t="n">
        <v>2</v>
      </c>
      <c r="F15" s="20" t="n">
        <f aca="false">E15*'Unit Prices'!$E$8</f>
        <v>0</v>
      </c>
      <c r="G15" s="19" t="n">
        <v>4</v>
      </c>
      <c r="H15" s="20" t="n">
        <f aca="false">G15*'Unit Prices'!$E$9</f>
        <v>0</v>
      </c>
      <c r="I15" s="21"/>
      <c r="J15" s="21"/>
      <c r="K15" s="22" t="n">
        <f aca="false">D15+F15+H15+I15+J15</f>
        <v>0</v>
      </c>
      <c r="L15" s="23" t="n">
        <f aca="false">C15*'Unit Prices'!$E$6</f>
        <v>0</v>
      </c>
      <c r="M15" s="23" t="n">
        <f aca="false">C15*'Unit Prices'!$E$7</f>
        <v>0</v>
      </c>
    </row>
    <row r="16" customFormat="false" ht="15" hidden="false" customHeight="true" outlineLevel="0" collapsed="false">
      <c r="A16" s="18" t="s">
        <v>69</v>
      </c>
      <c r="B16" s="19" t="s">
        <v>58</v>
      </c>
      <c r="C16" s="19" t="n">
        <v>1</v>
      </c>
      <c r="D16" s="20" t="n">
        <f aca="false">C16*'Unit Prices'!$E$5</f>
        <v>0</v>
      </c>
      <c r="E16" s="19" t="n">
        <v>3</v>
      </c>
      <c r="F16" s="20" t="n">
        <f aca="false">E16*'Unit Prices'!$E$8</f>
        <v>0</v>
      </c>
      <c r="G16" s="19" t="n">
        <v>4</v>
      </c>
      <c r="H16" s="20" t="n">
        <f aca="false">G16*'Unit Prices'!$E$9</f>
        <v>0</v>
      </c>
      <c r="I16" s="21"/>
      <c r="J16" s="21"/>
      <c r="K16" s="22" t="n">
        <f aca="false">D16+F16+H16+I16+J16</f>
        <v>0</v>
      </c>
      <c r="L16" s="23" t="n">
        <f aca="false">C16*'Unit Prices'!$E$6</f>
        <v>0</v>
      </c>
      <c r="M16" s="23" t="n">
        <f aca="false">C16*'Unit Prices'!$E$7</f>
        <v>0</v>
      </c>
    </row>
    <row r="17" customFormat="false" ht="15" hidden="false" customHeight="true" outlineLevel="0" collapsed="false">
      <c r="A17" s="18" t="s">
        <v>70</v>
      </c>
      <c r="B17" s="19" t="s">
        <v>71</v>
      </c>
      <c r="C17" s="19" t="n">
        <v>1</v>
      </c>
      <c r="D17" s="20" t="n">
        <f aca="false">C17*'Unit Prices'!$E$5</f>
        <v>0</v>
      </c>
      <c r="E17" s="19" t="n">
        <v>2</v>
      </c>
      <c r="F17" s="20" t="n">
        <f aca="false">E17*'Unit Prices'!$E$8</f>
        <v>0</v>
      </c>
      <c r="G17" s="19" t="n">
        <v>4</v>
      </c>
      <c r="H17" s="20" t="n">
        <f aca="false">G17*'Unit Prices'!$E$9</f>
        <v>0</v>
      </c>
      <c r="I17" s="21"/>
      <c r="J17" s="21"/>
      <c r="K17" s="22" t="n">
        <f aca="false">D17+F17+H17+I17+J17</f>
        <v>0</v>
      </c>
      <c r="L17" s="23" t="n">
        <f aca="false">C17*'Unit Prices'!$E$6</f>
        <v>0</v>
      </c>
      <c r="M17" s="23" t="n">
        <f aca="false">C17*'Unit Prices'!$E$7</f>
        <v>0</v>
      </c>
    </row>
    <row r="18" customFormat="false" ht="15" hidden="false" customHeight="true" outlineLevel="0" collapsed="false">
      <c r="A18" s="18" t="s">
        <v>72</v>
      </c>
      <c r="B18" s="19" t="s">
        <v>71</v>
      </c>
      <c r="C18" s="19" t="n">
        <v>1</v>
      </c>
      <c r="D18" s="20" t="n">
        <f aca="false">C18*'Unit Prices'!$E$5</f>
        <v>0</v>
      </c>
      <c r="E18" s="19" t="n">
        <v>1</v>
      </c>
      <c r="F18" s="20" t="n">
        <f aca="false">E18*'Unit Prices'!$E$8</f>
        <v>0</v>
      </c>
      <c r="G18" s="19" t="n">
        <v>6</v>
      </c>
      <c r="H18" s="20" t="n">
        <f aca="false">G18*'Unit Prices'!$E$9</f>
        <v>0</v>
      </c>
      <c r="I18" s="21"/>
      <c r="J18" s="21"/>
      <c r="K18" s="22" t="n">
        <f aca="false">D18+F18+H18+I18+J18</f>
        <v>0</v>
      </c>
      <c r="L18" s="23" t="n">
        <f aca="false">C18*'Unit Prices'!$E$6</f>
        <v>0</v>
      </c>
      <c r="M18" s="23" t="n">
        <f aca="false">C18*'Unit Prices'!$E$7</f>
        <v>0</v>
      </c>
    </row>
    <row r="19" customFormat="false" ht="15" hidden="false" customHeight="true" outlineLevel="0" collapsed="false">
      <c r="A19" s="18" t="s">
        <v>73</v>
      </c>
      <c r="B19" s="19" t="s">
        <v>74</v>
      </c>
      <c r="C19" s="19" t="n">
        <v>1</v>
      </c>
      <c r="D19" s="20" t="n">
        <f aca="false">C19*'Unit Prices'!$E$5</f>
        <v>0</v>
      </c>
      <c r="E19" s="19" t="n">
        <v>4</v>
      </c>
      <c r="F19" s="20" t="n">
        <f aca="false">E19*'Unit Prices'!$E$8</f>
        <v>0</v>
      </c>
      <c r="G19" s="19" t="n">
        <v>4</v>
      </c>
      <c r="H19" s="20" t="n">
        <f aca="false">G19*'Unit Prices'!$E$9</f>
        <v>0</v>
      </c>
      <c r="I19" s="24" t="n">
        <v>0</v>
      </c>
      <c r="J19" s="21"/>
      <c r="K19" s="22" t="n">
        <f aca="false">D19+F19+H19+I19+J19</f>
        <v>0</v>
      </c>
      <c r="L19" s="23" t="n">
        <f aca="false">C19*'Unit Prices'!$E$6</f>
        <v>0</v>
      </c>
      <c r="M19" s="23" t="n">
        <f aca="false">C19*'Unit Prices'!$E$7</f>
        <v>0</v>
      </c>
    </row>
    <row r="21" customFormat="false" ht="15" hidden="false" customHeight="true" outlineLevel="0" collapsed="false">
      <c r="A21" s="25" t="s">
        <v>75</v>
      </c>
      <c r="B21" s="26"/>
      <c r="C21" s="27" t="n">
        <f aca="false">SUMIF($B$5:$B$19,"E-rate",C5:C19)</f>
        <v>12</v>
      </c>
      <c r="D21" s="28" t="n">
        <f aca="false">SUMIF($B$5:$B$19,"E-rate",D5:D19)</f>
        <v>0</v>
      </c>
      <c r="E21" s="27" t="n">
        <f aca="false">SUMIF($B$5:$B$19,"E-rate",E5:E19)</f>
        <v>26</v>
      </c>
      <c r="F21" s="28" t="n">
        <f aca="false">SUMIF($B$5:$B$19,"E-rate",F5:F19)</f>
        <v>0</v>
      </c>
      <c r="G21" s="27" t="n">
        <f aca="false">SUMIF($B$5:$B$19,"E-rate",G5:G19)</f>
        <v>70</v>
      </c>
      <c r="H21" s="28" t="n">
        <f aca="false">SUMIF($B$5:$B$19,"E-rate",H5:H19)</f>
        <v>0</v>
      </c>
      <c r="I21" s="28" t="n">
        <f aca="false">SUMIF($B$5:$B$19,"E-rate",I5:I19)</f>
        <v>0</v>
      </c>
      <c r="J21" s="28" t="n">
        <f aca="false">SUMIF($B$5:$B$19,"E-rate",J5:J19)</f>
        <v>0</v>
      </c>
      <c r="K21" s="28" t="n">
        <f aca="false">SUMIF($B$5:$B$19,"E-rate",K5:K19)</f>
        <v>0</v>
      </c>
      <c r="L21" s="28" t="n">
        <f aca="false">SUMIF($B$5:$B$19,"E-rate",L5:L19)</f>
        <v>0</v>
      </c>
      <c r="M21" s="28" t="n">
        <f aca="false">SUMIF($B$5:$B$19,"E-rate",M5:M19)</f>
        <v>0</v>
      </c>
    </row>
    <row r="22" customFormat="false" ht="15" hidden="false" customHeight="true" outlineLevel="0" collapsed="false">
      <c r="A22" s="25" t="s">
        <v>76</v>
      </c>
      <c r="B22" s="26"/>
      <c r="C22" s="27" t="n">
        <f aca="false">SUMIF($B$5:$B$19,"Non-E-rate",C5:C19)</f>
        <v>2</v>
      </c>
      <c r="D22" s="28" t="n">
        <f aca="false">SUMIF($B$5:$B$19,"Non-E-rate",D5:D19)</f>
        <v>0</v>
      </c>
      <c r="E22" s="27" t="n">
        <f aca="false">SUMIF($B$5:$B$19,"Non-E-rate",E5:E19)</f>
        <v>3</v>
      </c>
      <c r="F22" s="28" t="n">
        <f aca="false">SUMIF($B$5:$B$19,"Non-E-rate",F5:F19)</f>
        <v>0</v>
      </c>
      <c r="G22" s="27" t="n">
        <f aca="false">SUMIF($B$5:$B$19,"Non-E-rate",G5:G19)</f>
        <v>10</v>
      </c>
      <c r="H22" s="28" t="n">
        <f aca="false">SUMIF($B$5:$B$19,"Non-E-rate",H5:H19)</f>
        <v>0</v>
      </c>
      <c r="I22" s="28" t="n">
        <f aca="false">SUMIF($B$5:$B$19,"Non-E-rate",I5:I19)</f>
        <v>0</v>
      </c>
      <c r="J22" s="28" t="n">
        <f aca="false">SUMIF($B$5:$B$19,"Non-E-rate",J5:J19)</f>
        <v>0</v>
      </c>
      <c r="K22" s="28" t="n">
        <f aca="false">SUMIF($B$5:$B$19,"Non-E-rate",K5:K19)</f>
        <v>0</v>
      </c>
      <c r="L22" s="28" t="n">
        <f aca="false">SUMIF($B$5:$B$19,"Non-E-rate",L5:L19)</f>
        <v>0</v>
      </c>
      <c r="M22" s="28" t="n">
        <f aca="false">SUMIF($B$5:$B$19,"Non-E-rate",M5:M19)</f>
        <v>0</v>
      </c>
    </row>
    <row r="23" customFormat="false" ht="15" hidden="false" customHeight="true" outlineLevel="0" collapsed="false">
      <c r="A23" s="25" t="s">
        <v>77</v>
      </c>
      <c r="B23" s="26"/>
      <c r="C23" s="27" t="n">
        <f aca="false">SUMIF($B$5:$B$19,"Spare",C5:C19)</f>
        <v>1</v>
      </c>
      <c r="D23" s="28" t="n">
        <f aca="false">SUMIF($B$5:$B$19,"Spare",D5:D19)</f>
        <v>0</v>
      </c>
      <c r="E23" s="27" t="n">
        <f aca="false">SUMIF($B$5:$B$19,"Spare",E5:E19)</f>
        <v>4</v>
      </c>
      <c r="F23" s="28" t="n">
        <f aca="false">SUMIF($B$5:$B$19,"Spare",F5:F19)</f>
        <v>0</v>
      </c>
      <c r="G23" s="27" t="n">
        <f aca="false">SUMIF($B$5:$B$19,"Spare",G5:G19)</f>
        <v>4</v>
      </c>
      <c r="H23" s="28" t="n">
        <f aca="false">SUMIF($B$5:$B$19,"Spare",H5:H19)</f>
        <v>0</v>
      </c>
      <c r="I23" s="28" t="n">
        <f aca="false">SUMIF($B$5:$B$19,"Spare",I5:I19)</f>
        <v>0</v>
      </c>
      <c r="J23" s="28" t="n">
        <f aca="false">SUMIF($B$5:$B$19,"Spare",J5:J19)</f>
        <v>0</v>
      </c>
      <c r="K23" s="28" t="n">
        <f aca="false">SUMIF($B$5:$B$19,"Spare",K5:K19)</f>
        <v>0</v>
      </c>
      <c r="L23" s="28" t="n">
        <f aca="false">SUMIF($B$5:$B$19,"Spare",L5:L19)</f>
        <v>0</v>
      </c>
      <c r="M23" s="28" t="n">
        <f aca="false">SUMIF($B$5:$B$19,"Spare",M5:M19)</f>
        <v>0</v>
      </c>
    </row>
    <row r="24" customFormat="false" ht="15" hidden="false" customHeight="true" outlineLevel="0" collapsed="false">
      <c r="A24" s="29" t="s">
        <v>78</v>
      </c>
      <c r="B24" s="30"/>
      <c r="C24" s="12" t="n">
        <f aca="false">SUM(C21:C23)</f>
        <v>15</v>
      </c>
      <c r="D24" s="31" t="n">
        <f aca="false">SUM(D21:D23)</f>
        <v>0</v>
      </c>
      <c r="E24" s="12" t="n">
        <f aca="false">SUM(E21:E23)</f>
        <v>33</v>
      </c>
      <c r="F24" s="31" t="n">
        <f aca="false">SUM(F21:F23)</f>
        <v>0</v>
      </c>
      <c r="G24" s="12" t="n">
        <f aca="false">SUM(G21:G23)</f>
        <v>84</v>
      </c>
      <c r="H24" s="31" t="n">
        <f aca="false">SUM(H21:H23)</f>
        <v>0</v>
      </c>
      <c r="I24" s="31" t="n">
        <f aca="false">SUM(I21:I23)</f>
        <v>0</v>
      </c>
      <c r="J24" s="31" t="n">
        <f aca="false">SUM(J21:J23)</f>
        <v>0</v>
      </c>
      <c r="K24" s="31" t="n">
        <f aca="false">SUM(K21:K23)</f>
        <v>0</v>
      </c>
      <c r="L24" s="31" t="n">
        <f aca="false">SUM(L21:L23)</f>
        <v>0</v>
      </c>
      <c r="M24" s="31" t="n">
        <f aca="false">SUM(M21:M23)</f>
        <v>0</v>
      </c>
    </row>
    <row r="26" customFormat="false" ht="15" hidden="false" customHeight="true" outlineLevel="0" collapsed="false">
      <c r="A26" s="32" t="s">
        <v>79</v>
      </c>
    </row>
    <row r="27" customFormat="false" ht="15" hidden="false" customHeight="true" outlineLevel="0" collapsed="false">
      <c r="A27" s="17" t="s">
        <v>80</v>
      </c>
    </row>
    <row r="28" customFormat="false" ht="15" hidden="false" customHeight="true" outlineLevel="0" collapsed="false">
      <c r="A28" s="33" t="s">
        <v>81</v>
      </c>
      <c r="B28" s="34" t="str">
        <f aca="false">IF(AND(G21=70,G22=10,G23=4),"OK","CHECK SX QTY")</f>
        <v>OK</v>
      </c>
    </row>
    <row r="29" customFormat="false" ht="15" hidden="false" customHeight="true" outlineLevel="0" collapsed="false">
      <c r="A29" s="17" t="s">
        <v>82</v>
      </c>
    </row>
    <row r="30" customFormat="false" ht="15" hidden="false" customHeight="true" outlineLevel="0" collapsed="false">
      <c r="A30" s="33" t="s">
        <v>83</v>
      </c>
      <c r="B30" s="34" t="str">
        <f aca="false">IF(AND(E21=26,E22=3,E23=4,C21=12,C22=2,C23=1),"OK","CHECK QTY")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3"/>
    <col collapsed="false" customWidth="true" hidden="false" outlineLevel="0" max="3" min="3" style="1" width="10"/>
    <col collapsed="false" customWidth="true" hidden="false" outlineLevel="0" max="4" min="4" style="1" width="17"/>
    <col collapsed="false" customWidth="true" hidden="false" outlineLevel="0" max="6" min="5" style="1" width="19"/>
  </cols>
  <sheetData>
    <row r="1" customFormat="false" ht="17.25" hidden="false" customHeight="true" outlineLevel="0" collapsed="false">
      <c r="A1" s="2" t="s">
        <v>84</v>
      </c>
    </row>
    <row r="2" customFormat="false" ht="15" hidden="false" customHeight="true" outlineLevel="0" collapsed="false">
      <c r="A2" s="3" t="s">
        <v>85</v>
      </c>
    </row>
    <row r="4" customFormat="false" ht="34.5" hidden="false" customHeight="true" outlineLevel="0" collapsed="false">
      <c r="A4" s="12" t="s">
        <v>44</v>
      </c>
      <c r="B4" s="12" t="s">
        <v>45</v>
      </c>
      <c r="C4" s="12" t="s">
        <v>48</v>
      </c>
      <c r="D4" s="12" t="s">
        <v>49</v>
      </c>
      <c r="E4" s="12" t="s">
        <v>86</v>
      </c>
      <c r="F4" s="12" t="s">
        <v>87</v>
      </c>
    </row>
    <row r="5" customFormat="false" ht="15" hidden="false" customHeight="true" outlineLevel="0" collapsed="false">
      <c r="A5" s="18" t="str">
        <f aca="false">'Base Pricing'!A5</f>
        <v>Clive</v>
      </c>
      <c r="B5" s="19" t="str">
        <f aca="false">'Base Pricing'!B5</f>
        <v>E-rate</v>
      </c>
      <c r="C5" s="19" t="n">
        <f aca="false">'Base Pricing'!G5</f>
        <v>8</v>
      </c>
      <c r="D5" s="20" t="n">
        <f aca="false">C5*'Unit Prices'!$E$10</f>
        <v>0</v>
      </c>
      <c r="E5" s="20" t="n">
        <f aca="false">-'Base Pricing'!H5</f>
        <v>-0</v>
      </c>
      <c r="F5" s="22" t="n">
        <f aca="false">D5+E5</f>
        <v>0</v>
      </c>
    </row>
    <row r="6" customFormat="false" ht="15" hidden="false" customHeight="true" outlineLevel="0" collapsed="false">
      <c r="A6" s="18" t="str">
        <f aca="false">'Base Pricing'!A6</f>
        <v>Crestview</v>
      </c>
      <c r="B6" s="19" t="str">
        <f aca="false">'Base Pricing'!B6</f>
        <v>E-rate</v>
      </c>
      <c r="C6" s="19" t="n">
        <f aca="false">'Base Pricing'!G6</f>
        <v>6</v>
      </c>
      <c r="D6" s="20" t="n">
        <f aca="false">C6*'Unit Prices'!$E$10</f>
        <v>0</v>
      </c>
      <c r="E6" s="20" t="n">
        <f aca="false">-'Base Pricing'!H6</f>
        <v>-0</v>
      </c>
      <c r="F6" s="22" t="n">
        <f aca="false">D6+E6</f>
        <v>0</v>
      </c>
    </row>
    <row r="7" customFormat="false" ht="15" hidden="false" customHeight="true" outlineLevel="0" collapsed="false">
      <c r="A7" s="18" t="str">
        <f aca="false">'Base Pricing'!A7</f>
        <v>Crossroads</v>
      </c>
      <c r="B7" s="19" t="str">
        <f aca="false">'Base Pricing'!B7</f>
        <v>E-rate</v>
      </c>
      <c r="C7" s="19" t="n">
        <f aca="false">'Base Pricing'!G7</f>
        <v>4</v>
      </c>
      <c r="D7" s="20" t="n">
        <f aca="false">C7*'Unit Prices'!$E$10</f>
        <v>0</v>
      </c>
      <c r="E7" s="20" t="n">
        <f aca="false">-'Base Pricing'!H7</f>
        <v>-0</v>
      </c>
      <c r="F7" s="22" t="n">
        <f aca="false">D7+E7</f>
        <v>0</v>
      </c>
    </row>
    <row r="8" customFormat="false" ht="15" hidden="false" customHeight="true" outlineLevel="0" collapsed="false">
      <c r="A8" s="18" t="str">
        <f aca="false">'Base Pricing'!A8</f>
        <v>Fairmeadows</v>
      </c>
      <c r="B8" s="19" t="str">
        <f aca="false">'Base Pricing'!B8</f>
        <v>E-rate</v>
      </c>
      <c r="C8" s="19" t="n">
        <f aca="false">'Base Pricing'!G8</f>
        <v>4</v>
      </c>
      <c r="D8" s="20" t="n">
        <f aca="false">C8*'Unit Prices'!$E$10</f>
        <v>0</v>
      </c>
      <c r="E8" s="20" t="n">
        <f aca="false">-'Base Pricing'!H8</f>
        <v>-0</v>
      </c>
      <c r="F8" s="22" t="n">
        <f aca="false">D8+E8</f>
        <v>0</v>
      </c>
    </row>
    <row r="9" customFormat="false" ht="15" hidden="false" customHeight="true" outlineLevel="0" collapsed="false">
      <c r="A9" s="18" t="str">
        <f aca="false">'Base Pricing'!A9</f>
        <v>Hillside</v>
      </c>
      <c r="B9" s="19" t="str">
        <f aca="false">'Base Pricing'!B9</f>
        <v>E-rate</v>
      </c>
      <c r="C9" s="19" t="n">
        <f aca="false">'Base Pricing'!G9</f>
        <v>4</v>
      </c>
      <c r="D9" s="20" t="n">
        <f aca="false">C9*'Unit Prices'!$E$10</f>
        <v>0</v>
      </c>
      <c r="E9" s="20" t="n">
        <f aca="false">-'Base Pricing'!H9</f>
        <v>-0</v>
      </c>
      <c r="F9" s="22" t="n">
        <f aca="false">D9+E9</f>
        <v>0</v>
      </c>
    </row>
    <row r="10" customFormat="false" ht="15" hidden="false" customHeight="true" outlineLevel="0" collapsed="false">
      <c r="A10" s="18" t="str">
        <f aca="false">'Base Pricing'!A10</f>
        <v>Indian Hills</v>
      </c>
      <c r="B10" s="19" t="str">
        <f aca="false">'Base Pricing'!B10</f>
        <v>E-rate</v>
      </c>
      <c r="C10" s="19" t="n">
        <f aca="false">'Base Pricing'!G10</f>
        <v>8</v>
      </c>
      <c r="D10" s="20" t="n">
        <f aca="false">C10*'Unit Prices'!$E$10</f>
        <v>0</v>
      </c>
      <c r="E10" s="20" t="n">
        <f aca="false">-'Base Pricing'!H10</f>
        <v>-0</v>
      </c>
      <c r="F10" s="22" t="n">
        <f aca="false">D10+E10</f>
        <v>0</v>
      </c>
    </row>
    <row r="11" customFormat="false" ht="15" hidden="false" customHeight="true" outlineLevel="0" collapsed="false">
      <c r="A11" s="18" t="str">
        <f aca="false">'Base Pricing'!A11</f>
        <v>Jordan Creek</v>
      </c>
      <c r="B11" s="19" t="str">
        <f aca="false">'Base Pricing'!B11</f>
        <v>E-rate</v>
      </c>
      <c r="C11" s="19" t="n">
        <f aca="false">'Base Pricing'!G11</f>
        <v>6</v>
      </c>
      <c r="D11" s="20" t="n">
        <f aca="false">C11*'Unit Prices'!$E$10</f>
        <v>0</v>
      </c>
      <c r="E11" s="20" t="n">
        <f aca="false">-'Base Pricing'!H11</f>
        <v>-0</v>
      </c>
      <c r="F11" s="22" t="n">
        <f aca="false">D11+E11</f>
        <v>0</v>
      </c>
    </row>
    <row r="12" customFormat="false" ht="15" hidden="false" customHeight="true" outlineLevel="0" collapsed="false">
      <c r="A12" s="18" t="str">
        <f aca="false">'Base Pricing'!A12</f>
        <v>Southwoods</v>
      </c>
      <c r="B12" s="19" t="str">
        <f aca="false">'Base Pricing'!B12</f>
        <v>E-rate</v>
      </c>
      <c r="C12" s="19" t="n">
        <f aca="false">'Base Pricing'!G12</f>
        <v>8</v>
      </c>
      <c r="D12" s="20" t="n">
        <f aca="false">C12*'Unit Prices'!$E$10</f>
        <v>0</v>
      </c>
      <c r="E12" s="20" t="n">
        <f aca="false">-'Base Pricing'!H12</f>
        <v>-0</v>
      </c>
      <c r="F12" s="22" t="n">
        <f aca="false">D12+E12</f>
        <v>0</v>
      </c>
    </row>
    <row r="13" customFormat="false" ht="15" hidden="false" customHeight="true" outlineLevel="0" collapsed="false">
      <c r="A13" s="18" t="str">
        <f aca="false">'Base Pricing'!A13</f>
        <v>Stilwell (also serves Rex Mathes)</v>
      </c>
      <c r="B13" s="19" t="str">
        <f aca="false">'Base Pricing'!B13</f>
        <v>E-rate</v>
      </c>
      <c r="C13" s="19" t="n">
        <f aca="false">'Base Pricing'!G13</f>
        <v>10</v>
      </c>
      <c r="D13" s="20" t="n">
        <f aca="false">C13*'Unit Prices'!$E$10</f>
        <v>0</v>
      </c>
      <c r="E13" s="20" t="n">
        <f aca="false">-'Base Pricing'!H13</f>
        <v>-0</v>
      </c>
      <c r="F13" s="22" t="n">
        <f aca="false">D13+E13</f>
        <v>0</v>
      </c>
    </row>
    <row r="14" customFormat="false" ht="15" hidden="false" customHeight="true" outlineLevel="0" collapsed="false">
      <c r="A14" s="18" t="str">
        <f aca="false">'Base Pricing'!A14</f>
        <v>Walnut Creek</v>
      </c>
      <c r="B14" s="19" t="str">
        <f aca="false">'Base Pricing'!B14</f>
        <v>E-rate</v>
      </c>
      <c r="C14" s="19" t="n">
        <f aca="false">'Base Pricing'!G14</f>
        <v>4</v>
      </c>
      <c r="D14" s="20" t="n">
        <f aca="false">C14*'Unit Prices'!$E$10</f>
        <v>0</v>
      </c>
      <c r="E14" s="20" t="n">
        <f aca="false">-'Base Pricing'!H14</f>
        <v>-0</v>
      </c>
      <c r="F14" s="22" t="n">
        <f aca="false">D14+E14</f>
        <v>0</v>
      </c>
    </row>
    <row r="15" customFormat="false" ht="15" hidden="false" customHeight="true" outlineLevel="0" collapsed="false">
      <c r="A15" s="18" t="str">
        <f aca="false">'Base Pricing'!A15</f>
        <v>Western Hills</v>
      </c>
      <c r="B15" s="19" t="str">
        <f aca="false">'Base Pricing'!B15</f>
        <v>E-rate</v>
      </c>
      <c r="C15" s="19" t="n">
        <f aca="false">'Base Pricing'!G15</f>
        <v>4</v>
      </c>
      <c r="D15" s="20" t="n">
        <f aca="false">C15*'Unit Prices'!$E$10</f>
        <v>0</v>
      </c>
      <c r="E15" s="20" t="n">
        <f aca="false">-'Base Pricing'!H15</f>
        <v>-0</v>
      </c>
      <c r="F15" s="22" t="n">
        <f aca="false">D15+E15</f>
        <v>0</v>
      </c>
    </row>
    <row r="16" customFormat="false" ht="15" hidden="false" customHeight="true" outlineLevel="0" collapsed="false">
      <c r="A16" s="18" t="str">
        <f aca="false">'Base Pricing'!A16</f>
        <v>Westridge</v>
      </c>
      <c r="B16" s="19" t="str">
        <f aca="false">'Base Pricing'!B16</f>
        <v>E-rate</v>
      </c>
      <c r="C16" s="19" t="n">
        <f aca="false">'Base Pricing'!G16</f>
        <v>4</v>
      </c>
      <c r="D16" s="20" t="n">
        <f aca="false">C16*'Unit Prices'!$E$10</f>
        <v>0</v>
      </c>
      <c r="E16" s="20" t="n">
        <f aca="false">-'Base Pricing'!H16</f>
        <v>-0</v>
      </c>
      <c r="F16" s="22" t="n">
        <f aca="false">D16+E16</f>
        <v>0</v>
      </c>
    </row>
    <row r="17" customFormat="false" ht="15" hidden="false" customHeight="true" outlineLevel="0" collapsed="false">
      <c r="A17" s="18" t="str">
        <f aca="false">'Base Pricing'!A17</f>
        <v>Operations</v>
      </c>
      <c r="B17" s="19" t="str">
        <f aca="false">'Base Pricing'!B17</f>
        <v>Non-E-rate</v>
      </c>
      <c r="C17" s="19" t="n">
        <f aca="false">'Base Pricing'!G17</f>
        <v>4</v>
      </c>
      <c r="D17" s="20" t="n">
        <f aca="false">C17*'Unit Prices'!$E$10</f>
        <v>0</v>
      </c>
      <c r="E17" s="20" t="n">
        <f aca="false">-'Base Pricing'!H17</f>
        <v>-0</v>
      </c>
      <c r="F17" s="22" t="n">
        <f aca="false">D17+E17</f>
        <v>0</v>
      </c>
    </row>
    <row r="18" customFormat="false" ht="15" hidden="false" customHeight="true" outlineLevel="0" collapsed="false">
      <c r="A18" s="18" t="str">
        <f aca="false">'Base Pricing'!A18</f>
        <v>Stadium (new location)</v>
      </c>
      <c r="B18" s="19" t="str">
        <f aca="false">'Base Pricing'!B18</f>
        <v>Non-E-rate</v>
      </c>
      <c r="C18" s="19" t="n">
        <f aca="false">'Base Pricing'!G18</f>
        <v>6</v>
      </c>
      <c r="D18" s="20" t="n">
        <f aca="false">C18*'Unit Prices'!$E$10</f>
        <v>0</v>
      </c>
      <c r="E18" s="20" t="n">
        <f aca="false">-'Base Pricing'!H18</f>
        <v>-0</v>
      </c>
      <c r="F18" s="22" t="n">
        <f aca="false">D18+E18</f>
        <v>0</v>
      </c>
    </row>
    <row r="19" customFormat="false" ht="15" hidden="false" customHeight="true" outlineLevel="0" collapsed="false">
      <c r="A19" s="18" t="str">
        <f aca="false">'Base Pricing'!A19</f>
        <v>Spare equipment</v>
      </c>
      <c r="B19" s="19" t="str">
        <f aca="false">'Base Pricing'!B19</f>
        <v>Spare</v>
      </c>
      <c r="C19" s="19" t="n">
        <f aca="false">'Base Pricing'!G19</f>
        <v>4</v>
      </c>
      <c r="D19" s="20" t="n">
        <f aca="false">C19*'Unit Prices'!$E$10</f>
        <v>0</v>
      </c>
      <c r="E19" s="20" t="n">
        <f aca="false">-'Base Pricing'!H19</f>
        <v>-0</v>
      </c>
      <c r="F19" s="22" t="n">
        <f aca="false">D19+E19</f>
        <v>0</v>
      </c>
    </row>
    <row r="21" customFormat="false" ht="15" hidden="false" customHeight="true" outlineLevel="0" collapsed="false">
      <c r="A21" s="25" t="s">
        <v>75</v>
      </c>
      <c r="B21" s="26"/>
      <c r="C21" s="27" t="n">
        <f aca="false">SUMIF($B$5:$B$19,"E-rate",C5:C19)</f>
        <v>70</v>
      </c>
      <c r="D21" s="28" t="n">
        <f aca="false">SUMIF($B$5:$B$19,"E-rate",D5:D19)</f>
        <v>0</v>
      </c>
      <c r="E21" s="28" t="n">
        <f aca="false">SUMIF($B$5:$B$19,"E-rate",E5:E19)</f>
        <v>0</v>
      </c>
      <c r="F21" s="28" t="n">
        <f aca="false">SUMIF($B$5:$B$19,"E-rate",F5:F19)</f>
        <v>0</v>
      </c>
    </row>
    <row r="22" customFormat="false" ht="15" hidden="false" customHeight="true" outlineLevel="0" collapsed="false">
      <c r="A22" s="25" t="s">
        <v>76</v>
      </c>
      <c r="B22" s="26"/>
      <c r="C22" s="27" t="n">
        <f aca="false">SUMIF($B$5:$B$19,"Non-E-rate",C5:C19)</f>
        <v>10</v>
      </c>
      <c r="D22" s="28" t="n">
        <f aca="false">SUMIF($B$5:$B$19,"Non-E-rate",D5:D19)</f>
        <v>0</v>
      </c>
      <c r="E22" s="28" t="n">
        <f aca="false">SUMIF($B$5:$B$19,"Non-E-rate",E5:E19)</f>
        <v>0</v>
      </c>
      <c r="F22" s="28" t="n">
        <f aca="false">SUMIF($B$5:$B$19,"Non-E-rate",F5:F19)</f>
        <v>0</v>
      </c>
    </row>
    <row r="23" customFormat="false" ht="15" hidden="false" customHeight="true" outlineLevel="0" collapsed="false">
      <c r="A23" s="25" t="s">
        <v>77</v>
      </c>
      <c r="B23" s="26"/>
      <c r="C23" s="27" t="n">
        <f aca="false">SUMIF($B$5:$B$19,"Spare",C5:C19)</f>
        <v>4</v>
      </c>
      <c r="D23" s="28" t="n">
        <f aca="false">SUMIF($B$5:$B$19,"Spare",D5:D19)</f>
        <v>0</v>
      </c>
      <c r="E23" s="28" t="n">
        <f aca="false">SUMIF($B$5:$B$19,"Spare",E5:E19)</f>
        <v>0</v>
      </c>
      <c r="F23" s="28" t="n">
        <f aca="false">SUMIF($B$5:$B$19,"Spare",F5:F19)</f>
        <v>0</v>
      </c>
    </row>
    <row r="24" customFormat="false" ht="15" hidden="false" customHeight="true" outlineLevel="0" collapsed="false">
      <c r="A24" s="29" t="s">
        <v>88</v>
      </c>
      <c r="B24" s="30"/>
      <c r="C24" s="12" t="n">
        <f aca="false">SUM(C21:C23)</f>
        <v>84</v>
      </c>
      <c r="D24" s="31" t="n">
        <f aca="false">SUM(D21:D23)</f>
        <v>0</v>
      </c>
      <c r="E24" s="31" t="n">
        <f aca="false">SUM(E21:E23)</f>
        <v>0</v>
      </c>
      <c r="F24" s="31" t="n">
        <f aca="false">SUM(F21:F23)</f>
        <v>0</v>
      </c>
    </row>
    <row r="26" customFormat="false" ht="15" hidden="false" customHeight="true" outlineLevel="0" collapsed="false">
      <c r="A26" s="32" t="s">
        <v>89</v>
      </c>
      <c r="F26" s="35" t="n">
        <f aca="false">'Base Pricing'!K24+F24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2026-10-20T13:50:55Z</dcterms:created>
  <dc:creator>openpyxl</dc:creator>
  <dc:description/>
  <dc:language>en-US</dc:language>
  <cp:lastModifiedBy>Crothers, Scott</cp:lastModifiedBy>
  <dcterms:modified xsi:type="dcterms:W3CDTF">2026-10-20T15:06:44Z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