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b82eda8dfe0b2217/Documents/Work/"/>
    </mc:Choice>
  </mc:AlternateContent>
  <xr:revisionPtr revIDLastSave="0" documentId="8_{AEC53B89-8F64-4D73-8757-D9DAE110532E}" xr6:coauthVersionLast="47" xr6:coauthVersionMax="47" xr10:uidLastSave="{00000000-0000-0000-0000-000000000000}"/>
  <bookViews>
    <workbookView xWindow="-110" yWindow="-110" windowWidth="19420" windowHeight="11500" xr2:uid="{00000000-000D-0000-FFFF-FFFF00000000}"/>
  </bookViews>
  <sheets>
    <sheet name="Assumptions" sheetId="1" r:id="rId1"/>
    <sheet name="Summary" sheetId="2" r:id="rId2"/>
    <sheet name="Rocklin Elementary" sheetId="3" r:id="rId3"/>
    <sheet name="Rocklin High" sheetId="4" r:id="rId4"/>
    <sheet name="Device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jVvE/ZJak4kY3Tqp1uHUweTfdPYF8AChug32Kp3VxvQ="/>
    </ext>
  </extLst>
</workbook>
</file>

<file path=xl/calcChain.xml><?xml version="1.0" encoding="utf-8"?>
<calcChain xmlns="http://schemas.openxmlformats.org/spreadsheetml/2006/main">
  <c r="I42" i="5" l="1"/>
  <c r="H42" i="5"/>
  <c r="G42" i="5"/>
  <c r="F42" i="5"/>
  <c r="E42" i="5"/>
  <c r="D42" i="5"/>
  <c r="C42" i="5"/>
  <c r="I22" i="5"/>
  <c r="H22" i="5"/>
  <c r="G22" i="5"/>
  <c r="F22" i="5"/>
  <c r="E22" i="5"/>
  <c r="D22" i="5"/>
  <c r="C22" i="5"/>
  <c r="G35" i="4"/>
  <c r="D35" i="4"/>
  <c r="I34" i="4"/>
  <c r="E34" i="4"/>
  <c r="F34" i="4" s="1"/>
  <c r="H34" i="4" s="1"/>
  <c r="J34" i="4" s="1"/>
  <c r="I33" i="4"/>
  <c r="E33" i="4"/>
  <c r="F33" i="4" s="1"/>
  <c r="H33" i="4" s="1"/>
  <c r="J33" i="4" s="1"/>
  <c r="I32" i="4"/>
  <c r="F32" i="4"/>
  <c r="H32" i="4" s="1"/>
  <c r="J32" i="4" s="1"/>
  <c r="E32" i="4"/>
  <c r="I31" i="4"/>
  <c r="E31" i="4"/>
  <c r="F31" i="4" s="1"/>
  <c r="H31" i="4" s="1"/>
  <c r="J31" i="4" s="1"/>
  <c r="I30" i="4"/>
  <c r="E30" i="4"/>
  <c r="F30" i="4" s="1"/>
  <c r="H30" i="4" s="1"/>
  <c r="J30" i="4" s="1"/>
  <c r="I29" i="4"/>
  <c r="E29" i="4"/>
  <c r="F29" i="4" s="1"/>
  <c r="H29" i="4" s="1"/>
  <c r="J29" i="4" s="1"/>
  <c r="I28" i="4"/>
  <c r="E28" i="4"/>
  <c r="F28" i="4" s="1"/>
  <c r="H28" i="4" s="1"/>
  <c r="J28" i="4" s="1"/>
  <c r="I27" i="4"/>
  <c r="F27" i="4"/>
  <c r="H27" i="4" s="1"/>
  <c r="J27" i="4" s="1"/>
  <c r="E27" i="4"/>
  <c r="I26" i="4"/>
  <c r="E26" i="4"/>
  <c r="F26" i="4" s="1"/>
  <c r="H26" i="4" s="1"/>
  <c r="I25" i="4"/>
  <c r="E25" i="4"/>
  <c r="F25" i="4" s="1"/>
  <c r="H25" i="4" s="1"/>
  <c r="J25" i="4" s="1"/>
  <c r="I24" i="4"/>
  <c r="F24" i="4"/>
  <c r="H24" i="4" s="1"/>
  <c r="J24" i="4" s="1"/>
  <c r="E24" i="4"/>
  <c r="I23" i="4"/>
  <c r="H23" i="4"/>
  <c r="F23" i="4"/>
  <c r="I22" i="4"/>
  <c r="E22" i="4"/>
  <c r="F22" i="4" s="1"/>
  <c r="H22" i="4" s="1"/>
  <c r="J22" i="4" s="1"/>
  <c r="I21" i="4"/>
  <c r="E21" i="4"/>
  <c r="F21" i="4" s="1"/>
  <c r="H21" i="4" s="1"/>
  <c r="J21" i="4" s="1"/>
  <c r="I20" i="4"/>
  <c r="E20" i="4"/>
  <c r="F20" i="4" s="1"/>
  <c r="H20" i="4" s="1"/>
  <c r="I19" i="4"/>
  <c r="E19" i="4"/>
  <c r="F19" i="4" s="1"/>
  <c r="H19" i="4" s="1"/>
  <c r="J19" i="4" s="1"/>
  <c r="I18" i="4"/>
  <c r="E18" i="4"/>
  <c r="F18" i="4" s="1"/>
  <c r="H18" i="4" s="1"/>
  <c r="J18" i="4" s="1"/>
  <c r="I17" i="4"/>
  <c r="E17" i="4"/>
  <c r="F17" i="4" s="1"/>
  <c r="H17" i="4" s="1"/>
  <c r="I16" i="4"/>
  <c r="E16" i="4"/>
  <c r="F16" i="4" s="1"/>
  <c r="H16" i="4" s="1"/>
  <c r="J16" i="4" s="1"/>
  <c r="J15" i="4"/>
  <c r="I15" i="4"/>
  <c r="E15" i="4"/>
  <c r="F15" i="4" s="1"/>
  <c r="I14" i="4"/>
  <c r="F14" i="4"/>
  <c r="H14" i="4" s="1"/>
  <c r="J14" i="4" s="1"/>
  <c r="E14" i="4"/>
  <c r="I13" i="4"/>
  <c r="E13" i="4"/>
  <c r="F13" i="4" s="1"/>
  <c r="H13" i="4" s="1"/>
  <c r="J13" i="4" s="1"/>
  <c r="I12" i="4"/>
  <c r="E12" i="4"/>
  <c r="F12" i="4" s="1"/>
  <c r="H12" i="4" s="1"/>
  <c r="J12" i="4" s="1"/>
  <c r="I11" i="4"/>
  <c r="E11" i="4"/>
  <c r="F11" i="4" s="1"/>
  <c r="H11" i="4" s="1"/>
  <c r="J11" i="4" s="1"/>
  <c r="I10" i="4"/>
  <c r="E10" i="4"/>
  <c r="F10" i="4" s="1"/>
  <c r="H10" i="4" s="1"/>
  <c r="J10" i="4" s="1"/>
  <c r="I9" i="4"/>
  <c r="H9" i="4"/>
  <c r="J9" i="4" s="1"/>
  <c r="F9" i="4"/>
  <c r="E9" i="4"/>
  <c r="I8" i="4"/>
  <c r="E8" i="4"/>
  <c r="F8" i="4" s="1"/>
  <c r="I7" i="4"/>
  <c r="E7" i="4"/>
  <c r="F7" i="4" s="1"/>
  <c r="H7" i="4" s="1"/>
  <c r="J7" i="4" s="1"/>
  <c r="G22" i="3"/>
  <c r="E5" i="2" s="1"/>
  <c r="D22" i="3"/>
  <c r="C5" i="2" s="1"/>
  <c r="C7" i="2" s="1"/>
  <c r="I21" i="3"/>
  <c r="E21" i="3"/>
  <c r="F21" i="3" s="1"/>
  <c r="H21" i="3" s="1"/>
  <c r="J21" i="3" s="1"/>
  <c r="I20" i="3"/>
  <c r="E20" i="3"/>
  <c r="F20" i="3" s="1"/>
  <c r="H20" i="3" s="1"/>
  <c r="J20" i="3" s="1"/>
  <c r="I19" i="3"/>
  <c r="E19" i="3"/>
  <c r="F19" i="3" s="1"/>
  <c r="H19" i="3" s="1"/>
  <c r="J19" i="3" s="1"/>
  <c r="I18" i="3"/>
  <c r="F18" i="3"/>
  <c r="H18" i="3" s="1"/>
  <c r="J18" i="3" s="1"/>
  <c r="E18" i="3"/>
  <c r="I17" i="3"/>
  <c r="F17" i="3"/>
  <c r="H17" i="3" s="1"/>
  <c r="J17" i="3" s="1"/>
  <c r="E17" i="3"/>
  <c r="I16" i="3"/>
  <c r="E16" i="3"/>
  <c r="F16" i="3" s="1"/>
  <c r="H16" i="3" s="1"/>
  <c r="J16" i="3" s="1"/>
  <c r="I15" i="3"/>
  <c r="E15" i="3"/>
  <c r="F15" i="3" s="1"/>
  <c r="H15" i="3" s="1"/>
  <c r="I14" i="3"/>
  <c r="E14" i="3"/>
  <c r="F14" i="3" s="1"/>
  <c r="H14" i="3" s="1"/>
  <c r="J14" i="3" s="1"/>
  <c r="I13" i="3"/>
  <c r="E13" i="3"/>
  <c r="F13" i="3" s="1"/>
  <c r="H13" i="3" s="1"/>
  <c r="J13" i="3" s="1"/>
  <c r="I12" i="3"/>
  <c r="E12" i="3"/>
  <c r="F12" i="3" s="1"/>
  <c r="H12" i="3" s="1"/>
  <c r="J12" i="3" s="1"/>
  <c r="I11" i="3"/>
  <c r="E11" i="3"/>
  <c r="F11" i="3" s="1"/>
  <c r="H11" i="3" s="1"/>
  <c r="J11" i="3" s="1"/>
  <c r="I10" i="3"/>
  <c r="F10" i="3"/>
  <c r="H10" i="3" s="1"/>
  <c r="J10" i="3" s="1"/>
  <c r="E10" i="3"/>
  <c r="I9" i="3"/>
  <c r="F9" i="3"/>
  <c r="H9" i="3" s="1"/>
  <c r="J9" i="3" s="1"/>
  <c r="E9" i="3"/>
  <c r="I8" i="3"/>
  <c r="E8" i="3"/>
  <c r="F8" i="3" s="1"/>
  <c r="I7" i="3"/>
  <c r="E7" i="3"/>
  <c r="F7" i="3" s="1"/>
  <c r="H7" i="3" s="1"/>
  <c r="B7" i="2"/>
  <c r="E6" i="2"/>
  <c r="C6" i="2"/>
  <c r="E7" i="2" l="1"/>
  <c r="J17" i="4"/>
  <c r="J20" i="4"/>
  <c r="J23" i="4"/>
  <c r="J26" i="4"/>
  <c r="J7" i="3"/>
  <c r="J15" i="3"/>
  <c r="F35" i="4"/>
  <c r="D6" i="2" s="1"/>
  <c r="H8" i="4"/>
  <c r="F22" i="3"/>
  <c r="D5" i="2" s="1"/>
  <c r="H8" i="3"/>
  <c r="J8" i="3" l="1"/>
  <c r="J22" i="3" s="1"/>
  <c r="G5" i="2" s="1"/>
  <c r="H22" i="3"/>
  <c r="F5" i="2" s="1"/>
  <c r="D7" i="2"/>
  <c r="J8" i="4"/>
  <c r="J35" i="4" s="1"/>
  <c r="G6" i="2" s="1"/>
  <c r="H6" i="2" s="1"/>
  <c r="H35" i="4"/>
  <c r="F6" i="2" s="1"/>
  <c r="F7" i="2" l="1"/>
  <c r="H5" i="2"/>
  <c r="H7" i="2" s="1"/>
  <c r="G7" i="2"/>
</calcChain>
</file>

<file path=xl/sharedStrings.xml><?xml version="1.0" encoding="utf-8"?>
<sst xmlns="http://schemas.openxmlformats.org/spreadsheetml/2006/main" count="420" uniqueCount="279">
  <si>
    <t>Rocklin Elementary School</t>
  </si>
  <si>
    <t>Rocklin High School</t>
  </si>
  <si>
    <t>RFP 26-110 · Rocklin Unified School District</t>
  </si>
  <si>
    <t>5025 Meyers Street, Rocklin, CA 95677</t>
  </si>
  <si>
    <t>Rocklin Unified School District · E-Rate Funding Year 2027 (YR30)</t>
  </si>
  <si>
    <t>5301 Victory Lane, Rocklin, CA 95765</t>
  </si>
  <si>
    <t>FOR REFERENCE ONLY — NOT A BID DOCUMENT</t>
  </si>
  <si>
    <t>Fill the yellow columns. Estimated Cable calculates automatically.</t>
  </si>
  <si>
    <t>School Site</t>
  </si>
  <si>
    <t>This workbook is not intended to be, and shall not be used as, the document from which a bidder produces a proposal. RFP 26-110 is a means-and-methods solicitation: it is the bidder’s responsibility to gather its own information, ask its own questions, and determine everything required to do the job.</t>
  </si>
  <si>
    <t>Room counts are pre-filled from the District site plans and are APPROXIMATE. Enter Max Length per building and the sheet does the rest.</t>
  </si>
  <si>
    <t>How to use this workbook</t>
  </si>
  <si>
    <t>Buildings</t>
  </si>
  <si>
    <t>Rooms</t>
  </si>
  <si>
    <t>Classroom Drops</t>
  </si>
  <si>
    <t>Extra Cable Runs</t>
  </si>
  <si>
    <t>Total Runs</t>
  </si>
  <si>
    <t>Estimated Cable (ft.)</t>
  </si>
  <si>
    <t>Estimated Cable (1,000 ft. boxes)</t>
  </si>
  <si>
    <t>Building</t>
  </si>
  <si>
    <t>1.  Fill the YELLOW Max Length (ft.) cells on each site tab. Rooms are pre-filled — adjust if needed.</t>
  </si>
  <si>
    <t>Description</t>
  </si>
  <si>
    <t>2.  Everything else calculates. Do not type over a white cell — it holds a formula.</t>
  </si>
  <si>
    <t>Max Length (ft.)</t>
  </si>
  <si>
    <t>3.  Drops per Room and the spare allowance are set once here and feed every site tab.</t>
  </si>
  <si>
    <t>4.  Row 1 of each site tab is a worked example. Delete it before using the sheet.</t>
  </si>
  <si>
    <t>Rooms per Building</t>
  </si>
  <si>
    <t>Assumptions</t>
  </si>
  <si>
    <t>Drops per Room</t>
  </si>
  <si>
    <t>Total Drops</t>
  </si>
  <si>
    <t>Input</t>
  </si>
  <si>
    <t>Value</t>
  </si>
  <si>
    <t>Basis</t>
  </si>
  <si>
    <t>Spare %</t>
  </si>
  <si>
    <t>Serving Switch(es)</t>
  </si>
  <si>
    <t>Notes</t>
  </si>
  <si>
    <t>EXAMPLE — delete this row</t>
  </si>
  <si>
    <t>Classroom Cabling Standard, RFP Scope of Work: 4 ceiling wireless (2 to the AP, 2 spare) + 6 wall (2 locations of 3) + 2 at the IP speaker (1 live, 1 spare).</t>
  </si>
  <si>
    <t>(illustration only)</t>
  </si>
  <si>
    <t>Spare / waste allowance</t>
  </si>
  <si>
    <t>Extra cabling for routing, slack, service loops and waste. District assumption.</t>
  </si>
  <si>
    <t>Formula used on every building row</t>
  </si>
  <si>
    <t>Estimated Cable (ft.)  =  Max Length  ×  ( (Rooms per Building × Drops per Room) + Extra Cable Runs )  ×  (1 + Spare %)</t>
  </si>
  <si>
    <t>Max Length is the worst-case cable path in that building, so this is a conservative order-of-magnitude figure, not a measured total.</t>
  </si>
  <si>
    <t>Extra Cable Runs cover cameras and speakers OUTSIDE the 12-drop classroom standard. They are pre-filled per building from District device records — see the Devices tab. Analog clocks are battery powered and are not cabled, so they are not counted.</t>
  </si>
  <si>
    <t>Legend</t>
  </si>
  <si>
    <t>Yellow fill, blue text = enter a value here</t>
  </si>
  <si>
    <t>Black text = calculated, do not edit</t>
  </si>
  <si>
    <t>Green text = pulled from the Assumptions tab</t>
  </si>
  <si>
    <t>TOTAL — BOTH SITES</t>
  </si>
  <si>
    <t>A</t>
  </si>
  <si>
    <t>Multi-Purpose Room</t>
  </si>
  <si>
    <t>Formula: Max Length × ((Rooms per Building × Drops per Room) + Extra Cable Runs) × (1 + Spare %)</t>
  </si>
  <si>
    <t>Drops per Room = 12 and Spare = 30%, both set on the Assumptions tab. Extra Cable Runs are cameras and non-classroom speakers, pre-filled per building from District device records — see the Devices tab. Box count rounds each site up to whole 1,000 ft. boxes.</t>
  </si>
  <si>
    <t>FOR REFERENCE ONLY — NOT A BID DOCUMENT. Bidders perform their own quantity takeoff and are responsible for gathering their own information and asking their own questions. RFP 26-110 is a means-and-methods solicitation.</t>
  </si>
  <si>
    <t>Athletics — Large Gym, Small Gym, A1, A2, PE, Locker Rooms</t>
  </si>
  <si>
    <t>RE-A-CX6300-2, RE-A-Basement-15</t>
  </si>
  <si>
    <t>B</t>
  </si>
  <si>
    <t>Office / Administration</t>
  </si>
  <si>
    <t>RH-A-CX6300-24, RH-A-CX6300M-30</t>
  </si>
  <si>
    <t>No closet shown; appears served from Building C.</t>
  </si>
  <si>
    <t>C</t>
  </si>
  <si>
    <t>Library, Rooms 1-4</t>
  </si>
  <si>
    <t>Theater — B1 Vocal Music, B2 Instrumental Music</t>
  </si>
  <si>
    <t>RE-C-CX6400-1</t>
  </si>
  <si>
    <t>MDF / core.</t>
  </si>
  <si>
    <t>D</t>
  </si>
  <si>
    <t>Rooms 5-9</t>
  </si>
  <si>
    <t>RH-B-TH-DR-CX6300-25</t>
  </si>
  <si>
    <t>Art / Photo / Home Economics, Rooms 1-5</t>
  </si>
  <si>
    <t>RE-D-5-CX6300-3</t>
  </si>
  <si>
    <t>E</t>
  </si>
  <si>
    <t>Rooms 10-14</t>
  </si>
  <si>
    <t>RH-C-4-CX6300M-26</t>
  </si>
  <si>
    <t>Cafeteria / Activities</t>
  </si>
  <si>
    <t>RE-E-10-CX6300-4</t>
  </si>
  <si>
    <t>F</t>
  </si>
  <si>
    <t>Rooms 15, 15A, 16, 17</t>
  </si>
  <si>
    <t>Device Counts by Building</t>
  </si>
  <si>
    <t>RH-D-CX6300-22, RH-D-ASB-CX6300-28</t>
  </si>
  <si>
    <t>Cameras, speakers and clocks on District record. Source of the Extra Cable Runs column on each site tab.</t>
  </si>
  <si>
    <t>FOR REFERENCE ONLY — NOT A BID DOCUMENT. Counts are a starting point, not a survey.</t>
  </si>
  <si>
    <t>Extra Cable Runs = Cameras + (Interior Speakers + Indoor Horns + Exterior Horns − Rooms per Building), floored at zero. Every counted classroom already carries two drops at its IP speaker under the 12-drop standard. Analog clocks are battery powered and take no cable.</t>
  </si>
  <si>
    <t>Administration</t>
  </si>
  <si>
    <t>Cameras</t>
  </si>
  <si>
    <t>Interior Speakers</t>
  </si>
  <si>
    <t>RE-F-15-CX6300M-5</t>
  </si>
  <si>
    <t>Indoor Horns</t>
  </si>
  <si>
    <t>Exterior Horns</t>
  </si>
  <si>
    <t>Clocks (no cable)</t>
  </si>
  <si>
    <t>G</t>
  </si>
  <si>
    <t>Existing Camera Locations</t>
  </si>
  <si>
    <t>Existing Exterior / Horn Speaker Locations</t>
  </si>
  <si>
    <t>Rooms 28-29 (G) Rooms 30-32 (H)</t>
  </si>
  <si>
    <t>RH-E-CX6405-1</t>
  </si>
  <si>
    <t>Science, Rooms 1-4</t>
  </si>
  <si>
    <t>—</t>
  </si>
  <si>
    <t>Multi-In-SW (indoor horn, Multi-Purpose Room)</t>
  </si>
  <si>
    <t>Multi-Purpose Room / cafeteria. Quote letter “A” split between site-plan A and B; Multi-In-SW is an indoor horn.</t>
  </si>
  <si>
    <t>2 — west elevation of the Office / Administration building, covering the front entry and the Meyers Street approach</t>
  </si>
  <si>
    <t>Admin-Front-S, SPK-Out-B-E</t>
  </si>
  <si>
    <t>Office / Administration. Exterior horns Admin-Front-S and SPK-Out-B-E. Camera count read from the coverage map.</t>
  </si>
  <si>
    <t>RE-P-31-CX6300-12</t>
  </si>
  <si>
    <t>3 — north elevation of the Library / Staff wing: one at the west end, two clustered toward the parking lot</t>
  </si>
  <si>
    <t>SPK-Out-C1-N</t>
  </si>
  <si>
    <t>Exterior horn SPK-Out-C1-N.</t>
  </si>
  <si>
    <t>H</t>
  </si>
  <si>
    <t>Rooms 33-34</t>
  </si>
  <si>
    <t>RH-F-CX6300-5</t>
  </si>
  <si>
    <t>FM</t>
  </si>
  <si>
    <t>1 — west end of the D wing</t>
  </si>
  <si>
    <t>SPK-Out-D5-E</t>
  </si>
  <si>
    <t>Facility Maintenance</t>
  </si>
  <si>
    <t>Exterior horn SPK-Out-D5-E.</t>
  </si>
  <si>
    <t>1 — west end of the E wing</t>
  </si>
  <si>
    <t>SPK-Out-E-10-E</t>
  </si>
  <si>
    <t>Exterior horn SPK-Out-E-10-E. Nine interior speakers across rooms 10-14 plus 11C, 11D and E-PSY.</t>
  </si>
  <si>
    <t>1 — west end of the F wing, near Storage</t>
  </si>
  <si>
    <t>SPK-Out-F-Stor-E</t>
  </si>
  <si>
    <t>Exterior horn SPK-Out-F-Stor-E.</t>
  </si>
  <si>
    <t>RE-P-33-CX6300-10</t>
  </si>
  <si>
    <t>3 — west end of the G wing, covering the playground and the kindergarten lot</t>
  </si>
  <si>
    <t>SPK-Out-G-29-S</t>
  </si>
  <si>
    <t>Exterior horn SPK-Out-G-29-S.</t>
  </si>
  <si>
    <t>I</t>
  </si>
  <si>
    <t>Room 39 (CK / Pre)</t>
  </si>
  <si>
    <t>SPK-Out-H-31-W, SPK-Out-H-34-E</t>
  </si>
  <si>
    <t>Rooms 30-34. Exterior horns SPK-Out-H-31-W and SPK-Out-H-34-E.</t>
  </si>
  <si>
    <t>J</t>
  </si>
  <si>
    <t>RH-FM-CX6300-20</t>
  </si>
  <si>
    <t>Football</t>
  </si>
  <si>
    <t>Ticket Booth / Press Box</t>
  </si>
  <si>
    <t>3 — Gym / PE / Music: two on the north elevation, one on the west approach from the parking lot</t>
  </si>
  <si>
    <t>Gym-In-NE (indoor horn), Gym-In-SW (indoor horn), SPK-Out-J-W, SPK-Out-J-E, SPK-Out-J-N</t>
  </si>
  <si>
    <t>Gym / PE / Music. Indoor horns Gym-In-NE and Gym-In-SW; exterior horns SPK-Out-J-W, -J-E and -J-N.</t>
  </si>
  <si>
    <t>K</t>
  </si>
  <si>
    <t>L</t>
  </si>
  <si>
    <t>Confirm serving closet in the field.</t>
  </si>
  <si>
    <t>Gym / PE / Music</t>
  </si>
  <si>
    <t>1 — east side, near rooms 22-23</t>
  </si>
  <si>
    <t>M</t>
  </si>
  <si>
    <t>3 — south elevation of the M wing, near the Psych / SLP / APE / Counseling area</t>
  </si>
  <si>
    <t>SPK-Out-M-25-N, SPK-Out-M-25-S</t>
  </si>
  <si>
    <t>Exterior horns SPK-Out-M-25-N and SPK-Out-M-25-S.</t>
  </si>
  <si>
    <t>PTC</t>
  </si>
  <si>
    <t>Rooms 37, 38 and the old OT office. Carried under quote letter “H”; separated here to match the site plan.</t>
  </si>
  <si>
    <t>TOTAL — Rocklin Elementary School</t>
  </si>
  <si>
    <t>RH-Football-TB-CX6100-32, RH-Football-PB-CX6100-33</t>
  </si>
  <si>
    <t>RE-G-CX6300M-6</t>
  </si>
  <si>
    <t>Rooms 18-21</t>
  </si>
  <si>
    <t>Physics / Chemistry, Rooms 1-3</t>
  </si>
  <si>
    <t>RE-H-21-CX6300-7</t>
  </si>
  <si>
    <t>Site plan K = InterMapper H.</t>
  </si>
  <si>
    <t>Rooms 22-23</t>
  </si>
  <si>
    <t>RE-I-22-CX6300-8</t>
  </si>
  <si>
    <t>Site plan L = InterMapper I.</t>
  </si>
  <si>
    <t>Rooms 24-27</t>
  </si>
  <si>
    <t>Speakers, horns and clocks: District IP speaker and clock quotation SI-20240501-1234, May 2024 (51 interior speakers, 17 horn speakers, 56 clocks). Cameras: District camera coverage map — APPROXIMATE, read from marker positions; no camera name list was available for this site.</t>
  </si>
  <si>
    <t>RH-G-CX6300-6</t>
  </si>
  <si>
    <t>Site map label overprinted; G may contain two switches. Confirm in the field.</t>
  </si>
  <si>
    <t>Computer / Resource, Rooms 1-7</t>
  </si>
  <si>
    <t>RH-A-N-CAM1, RH-A-N-CAM2, RH-A-N-CAM3, RH-A-N-CAM4, RH-A-S-CAM9, RH-A-S-CAM10, RH-A-S-CAM11, RH-A-S-CAM12, RH-A-W-CAM5, RH-A-W-CAM6, RH-A-W-CAM7, RH-A-W-CAM8</t>
  </si>
  <si>
    <t>Physical Ed — Female (1 exterior); PE Locker — Boys (1 exterior); Small Gym (both sides) (2 indoor, 2 exterior); Big Gym (both sides) (2 indoor, 1 exterior)</t>
  </si>
  <si>
    <t>Athletics. Indoor horns: Small Gym (2), Big Gym (2). Exterior horns at PE-Female, PE locker-boys, Small Gym (2) and Big Gym. Twelve cameras: RH-A-N-CAM1-4, RH-A-S-CAM9-12, RH-A-W-CAM5-8.</t>
  </si>
  <si>
    <t>RH-B1-CAM1</t>
  </si>
  <si>
    <t>Theater, lobby, studio, storage, stage and the B-1 / B-2 offices. Camera RH-B1-CAM1.</t>
  </si>
  <si>
    <t>RE-J-27-CX6300-9</t>
  </si>
  <si>
    <t>Site plan M = InterMapper J.</t>
  </si>
  <si>
    <t>Rooms 37, 38 (PTC / ELO)</t>
  </si>
  <si>
    <t>RH-C-N-CAM1, RH-C-N-CAM2, RH-C-E-CAM3</t>
  </si>
  <si>
    <t>C-2 (1 exterior); C-3 (1 exterior); C-4 (1 exterior)</t>
  </si>
  <si>
    <t>Exterior horns at C-2, C-3, C-4. Cameras RH-C-E-CAM3, RH-C-N-CAM1, RH-C-N-CAM2.</t>
  </si>
  <si>
    <t>RH-H-1-CX6300-7, RH-H-7-CX6300-8</t>
  </si>
  <si>
    <t>RH-D-NE-CAM1 (marked OLD), RH-D-NE-CAM2 (marked OLD), RH-D-SW-CAM3, RH-D-SW-CAM4, RH-D-SW-CAM5, RH-D-SW-CAM6</t>
  </si>
  <si>
    <t>Cafeteria (2 indoor, 2 exterior); Custodian Office (1 exterior); Staff Lounge (1 exterior)</t>
  </si>
  <si>
    <t>English, Rooms 1-8</t>
  </si>
  <si>
    <t>Cafeteria / Activities. Cafeteria carries 2 indoor and 2 exterior horns; further exterior horns at the custodian office and staff lounge. Cameras RH-D-NE-CAM1/2 (marked OLD on the District list) and RH-D-SW-CAM3-6.</t>
  </si>
  <si>
    <t>RE-P-37-CX6300-11</t>
  </si>
  <si>
    <t>Unlettered cluster on the site plan. RE-P-40-CX6300-13 serves a Room 40 not shown on the 2023 site plan — confirm in the field.</t>
  </si>
  <si>
    <t>Main Office (1 exterior); Counseling Rooms (1 exterior); Attendance (1 exterior)</t>
  </si>
  <si>
    <t>Administration. Twenty-four clocks across the main office, counseling and the AP office. Exterior horns at the main office, counseling and attendance.</t>
  </si>
  <si>
    <t>RH-F-W-CAM1, RH-F-W-CAM2, RH-F-E-CAM3</t>
  </si>
  <si>
    <t>F-2 (1 exterior); F-4 (1 exterior)</t>
  </si>
  <si>
    <t>Includes an F-hallway speaker. Exterior horns at F-2 and F-4. Cameras RH-F-E-CAM3, RH-F-W-CAM1, RH-F-W-CAM2.</t>
  </si>
  <si>
    <t>Field Office (1 exterior)</t>
  </si>
  <si>
    <t>Field office.</t>
  </si>
  <si>
    <t>RH-J-1-CX6300-9, RH-J-1-CX6300-10, RH-J-1-Tech-CX6300-2, RH-J-2-CX6300-35</t>
  </si>
  <si>
    <t>Math, Rooms 1-6</t>
  </si>
  <si>
    <t>Score Box — stadium field (1 exterior)</t>
  </si>
  <si>
    <t>Score box at the field carries one exterior horn and one clock.</t>
  </si>
  <si>
    <t>G-2 (1 exterior); G-3 (1 exterior)</t>
  </si>
  <si>
    <t>Speaker sheet shows G-1 through G-4; the site plan shows three rooms. Exterior horns at G-2 and G-3.</t>
  </si>
  <si>
    <t>H-2 (1 exterior)</t>
  </si>
  <si>
    <t>Exterior horn at H-2.</t>
  </si>
  <si>
    <t>RH-K-5-CX6300-11</t>
  </si>
  <si>
    <t>RH-J-N-CAM1</t>
  </si>
  <si>
    <t>J-3 (1 exterior); J-6 (1 exterior)</t>
  </si>
  <si>
    <t>Exterior horns at J-3 and J-6. Camera RH-J-N-CAM1.</t>
  </si>
  <si>
    <t>Social Science, Rooms 2-6</t>
  </si>
  <si>
    <t>K-2 (1 exterior)</t>
  </si>
  <si>
    <t>Exterior horn at K-2.</t>
  </si>
  <si>
    <t>Buildings and room counts: District site plan dated Aug 23, 2021, updated Oct 12, 2023. Room counts are APPROXIMATE. Switch names: District network map, August 2026. The TOTAL row excludes the example row. Extra Cable Runs: Speakers, horns and clocks: District IP speaker and clock quotation SI-20240501-1234, May 2024 (51 interior speakers, 17 horn speakers, 56 clocks). Cameras: District camera coverage map — APPROXIMATE, read from marker positions; no camera name list was available for this site.</t>
  </si>
  <si>
    <t>L-2 (1 exterior); L-4 (1 exterior); L-6 (1 exterior)</t>
  </si>
  <si>
    <t>Speaker sheet shows L-1 through L-6; the site plan shows five rooms. Exterior horns at L-2, L-4 and L-6.</t>
  </si>
  <si>
    <t>RH-M-E-CAM3, RH-M-E-CAM4, RH-M-S-CAM5, RH-M-S-CAM6, RH-M-S-CAM7, RH-M-S-CAM8</t>
  </si>
  <si>
    <t>M-1 (1 exterior); M-2 (1 exterior); M-5 (1 exterior)</t>
  </si>
  <si>
    <t>Technology Center. Includes two research-area speakers off M-3. Exterior horns at M-1, M-2 and M-5. Cameras RH-M-E-CAM3/4 and RH-M-S-CAM5-8.</t>
  </si>
  <si>
    <t>N</t>
  </si>
  <si>
    <t>RH-N-W-CAM1, RH-N-NE-CAM2</t>
  </si>
  <si>
    <t>Bookroom (1 exterior); Counseling Office (1 exterior); College / Career Center (1 exterior)</t>
  </si>
  <si>
    <t>Library. Exterior horns at the bookroom, a counseling office and the college / career center. Cameras RH-N-NE-CAM2 and RH-N-W-CAM1.</t>
  </si>
  <si>
    <t>Pool</t>
  </si>
  <si>
    <t>Not shown on the January 2025 speaker count. Verify in the field.</t>
  </si>
  <si>
    <t>R</t>
  </si>
  <si>
    <t>RH-L-CX6300-12</t>
  </si>
  <si>
    <t>Technology Center, Rooms 1-5</t>
  </si>
  <si>
    <t>RH-R7-S-CAM1, RH-R13-S-CAM1, RH-R23-E-CAM1, RH-R23-E-CAM2, RH-R26-W-CAM1</t>
  </si>
  <si>
    <t>R-7 (1 exterior); R-12 (1 exterior); R-18 (1 exterior); R-24 (1 exterior)</t>
  </si>
  <si>
    <t>Thirty relocatables, one speaker and one clock each. Exterior horns at R-7, R-12, R-18 and R-24. Cameras RH-R7-S-CAM1, RH-R13-S-CAM1, RH-R23-E-CAM1/2, RH-R26-W-CAM1.</t>
  </si>
  <si>
    <t>V</t>
  </si>
  <si>
    <t>RH-V-SE-CAM1, RH-V-SE-CAM2</t>
  </si>
  <si>
    <t>V-40 (1 exterior); V-43 (1 exterior); V-48 (1 exterior)</t>
  </si>
  <si>
    <t>Rooms 40-46 and 48-51. Exterior horns at V-40, V-43 and V-48. Cameras RH-V-SE-CAM1 and RH-V-SE-CAM2.</t>
  </si>
  <si>
    <t>TOTAL — Rocklin High School</t>
  </si>
  <si>
    <t>RH-M-CX6400-23</t>
  </si>
  <si>
    <t>Computer labs in rooms M2, M4 and M5 with approximately 40 stations in each</t>
  </si>
  <si>
    <t>Speakers, horns and clocks: District workbook “Rocklin HS — Speaker Count,” January 20, 2025 (119 interior speakers, 6 indoor horns, 41 exterior horns, 140 clocks). Cameras: District camera list, 41 cameras, counted by the building letter carried in each camera name.</t>
  </si>
  <si>
    <t>Library</t>
  </si>
  <si>
    <t>Athletic and Site Facilities — additional cabled equipment</t>
  </si>
  <si>
    <t>Scoreboards, sports cameras, press box and ticket booth equipment, timing systems and any other currently cabled device at these facilities are IN ADDITION to the building counts above and are in scope. Not inventoried by the District — establish at the project walk.</t>
  </si>
  <si>
    <t>Playground and hard courts</t>
  </si>
  <si>
    <t>Exterior horn coverage from the G wing and the Gym. No scoreboard on the 2023 site plan — verify in the field.</t>
  </si>
  <si>
    <t>Field (east of the Gym)</t>
  </si>
  <si>
    <t>Gym exterior horns SPK-Out-J-W, -J-E and -J-N provide field coverage.</t>
  </si>
  <si>
    <t>Stadium (facility 2)</t>
  </si>
  <si>
    <t>Football / track stadium. Scoreboard, press box, ticket booth and score box. Serving switches RH-Football-TB-CX6100-32 (ticket booth) and RH-Football-PB-CX6100-33 (press box). One exterior horn at the score box.</t>
  </si>
  <si>
    <t>Varsity Softball (facility 1)</t>
  </si>
  <si>
    <t>Scoreboard and any field-side camera or speaker.</t>
  </si>
  <si>
    <t>Varsity Baseball (facility 3)</t>
  </si>
  <si>
    <t>Soccer (facility 4)</t>
  </si>
  <si>
    <t>Any field-side scoreboard, camera or speaker.</t>
  </si>
  <si>
    <t>JV Baseball (facility 5)</t>
  </si>
  <si>
    <t>Tennis (facility 6)</t>
  </si>
  <si>
    <t>RH-N-CU-CX6300-34</t>
  </si>
  <si>
    <t>Any court-side camera or speaker.</t>
  </si>
  <si>
    <t>JV Softball (facility 7)</t>
  </si>
  <si>
    <t>Aquatic Center (facility 8) / Pool</t>
  </si>
  <si>
    <t>Aquatic Center</t>
  </si>
  <si>
    <t>Scoreboard, timing system, and any deck camera or speaker. Serving switch RH-Pool-CX6200-31. Not shown on the January 2025 speaker count — verify in the field.</t>
  </si>
  <si>
    <t>Field Maintenance (FM) and Field Storage (FS)</t>
  </si>
  <si>
    <t>Field office carries one interior speaker and one exterior horn. Serving switch RH-FM-CX6300-20.</t>
  </si>
  <si>
    <t>RH-Pool-CX6200-31</t>
  </si>
  <si>
    <t>Relocatables, Rooms 1-6</t>
  </si>
  <si>
    <t>RH-R-3-CX6300-13</t>
  </si>
  <si>
    <t>Relocatables, Rooms 7-10</t>
  </si>
  <si>
    <t>RH-R-8-CX6300-14</t>
  </si>
  <si>
    <t>Relocatables, Rooms 11-14</t>
  </si>
  <si>
    <t>RH-R-12-CX6300-15</t>
  </si>
  <si>
    <t>Relocatables, Rooms 15-18</t>
  </si>
  <si>
    <t>RH-R-16-CX6300-16</t>
  </si>
  <si>
    <t>Relocatables, Rooms 19-22</t>
  </si>
  <si>
    <t>RH-R-20-CX6300-17</t>
  </si>
  <si>
    <t>Relocatables, Rooms 23-28</t>
  </si>
  <si>
    <t>RH-R-27-CX6300-18</t>
  </si>
  <si>
    <t>Relocatables, Rooms 29</t>
  </si>
  <si>
    <t>RH-R-29-CX6300-19</t>
  </si>
  <si>
    <t>Relocatables, Rooms 40-44</t>
  </si>
  <si>
    <t>RH-V-43-CX6300-27</t>
  </si>
  <si>
    <t>Relocatables, Rooms 45-46 (Administration)</t>
  </si>
  <si>
    <t>RH-V-Annex-CX6300-3, RH-V-Annex-CX6300-4</t>
  </si>
  <si>
    <t>Relocatables, Rooms 48-50</t>
  </si>
  <si>
    <t>RH-V-49-CX6300-29</t>
  </si>
  <si>
    <t>Relocatables, Room 51</t>
  </si>
  <si>
    <t>RH-V-51-CX6300M-21</t>
  </si>
  <si>
    <t>Room 47 not shown on the site plan.</t>
  </si>
  <si>
    <t>Buildings and room counts: District site plan dated Aug 23, 2021. Room counts are APPROXIMATE. Switch names: District network map, August 2026. The TOTAL row excludes the example row. Extra Cable Runs: Speakers, horns and clocks: District workbook “Rocklin HS — Speaker Count,” January 20, 2025 (119 interior speakers, 6 indoor horns, 41 exterior horns, 140 clocks). Cameras: District camera list, 41 cameras, counted by the building letter carried in each camera name.</t>
  </si>
  <si>
    <t>RFP 26-110 APPENDIX A — Cabling Quantity Estimator</t>
  </si>
  <si>
    <t>RFP 26-110 APPENDIX A - Cabling Quantity Estimate — Summary</t>
  </si>
  <si>
    <t>RFP 26-110 APPENDIX A - Cabling Quantity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</si>
</sst>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b/>
      <sz val="14"/>
      <color theme="1"/>
      <name val="Arial"/>
      <family val="2"/>
    </font>
    <font>
      <i/>
      <sz val="10"/>
      <color theme="1"/>
      <name val="Arial"/>
      <family val="2"/>
    </font>
    <font>
      <b/>
      <sz val="11"/>
      <color rgb="FFA82318"/>
      <name val="Arial"/>
      <family val="2"/>
    </font>
    <font>
      <b/>
      <sz val="10"/>
      <color theme="1"/>
      <name val="Arial"/>
      <family val="2"/>
    </font>
    <font>
      <b/>
      <sz val="10"/>
      <color rgb="FFA82318"/>
      <name val="Arial"/>
      <family val="2"/>
    </font>
    <font>
      <sz val="10"/>
      <color theme="1"/>
      <name val="Arial"/>
      <family val="2"/>
    </font>
    <font>
      <sz val="10"/>
      <color rgb="FF0000FF"/>
      <name val="Arial"/>
      <family val="2"/>
    </font>
    <font>
      <sz val="10"/>
      <color rgb="FF008000"/>
      <name val="Arial"/>
      <family val="2"/>
    </font>
    <font>
      <sz val="8"/>
      <color theme="1"/>
      <name val="Arial"/>
      <family val="2"/>
    </font>
    <font>
      <sz val="11"/>
      <color theme="1"/>
      <name val="Calibri"/>
      <family val="2"/>
    </font>
    <font>
      <i/>
      <sz val="8"/>
      <color theme="1"/>
      <name val="Arial"/>
      <family val="2"/>
    </font>
    <font>
      <sz val="11"/>
      <color theme="1"/>
      <name val="Calibri"/>
      <family val="2"/>
      <scheme val="minor"/>
    </font>
    <font>
      <b/>
      <sz val="9"/>
      <color theme="1"/>
      <name val="Arial"/>
      <family val="2"/>
    </font>
    <font>
      <b/>
      <sz val="14"/>
      <color theme="1"/>
      <name val="Calibri"/>
      <family val="2"/>
      <scheme val="minor"/>
    </font>
  </fonts>
  <fills count="5">
    <fill>
      <patternFill patternType="none"/>
    </fill>
    <fill>
      <patternFill patternType="gray125"/>
    </fill>
    <fill>
      <patternFill patternType="solid">
        <fgColor rgb="FFD9E2EC"/>
        <bgColor rgb="FFD9E2EC"/>
      </patternFill>
    </fill>
    <fill>
      <patternFill patternType="solid">
        <fgColor rgb="FFFFFF00"/>
        <bgColor rgb="FFFFFF00"/>
      </patternFill>
    </fill>
    <fill>
      <patternFill patternType="solid">
        <fgColor rgb="FFF2F4F7"/>
        <bgColor rgb="FFF2F4F7"/>
      </patternFill>
    </fill>
  </fills>
  <borders count="3">
    <border>
      <left/>
      <right/>
      <top/>
      <bottom/>
      <diagonal/>
    </border>
    <border>
      <left style="thin">
        <color rgb="FF9AA5B1"/>
      </left>
      <right style="thin">
        <color rgb="FF9AA5B1"/>
      </right>
      <top style="thin">
        <color rgb="FF9AA5B1"/>
      </top>
      <bottom style="thin">
        <color rgb="FF9AA5B1"/>
      </bottom>
      <diagonal/>
    </border>
    <border>
      <left/>
      <right/>
      <top/>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horizontal="center" vertical="center" wrapText="1"/>
    </xf>
    <xf numFmtId="0" fontId="5" fillId="0" borderId="0" xfId="0" applyFont="1"/>
    <xf numFmtId="0" fontId="4" fillId="0" borderId="0" xfId="0" applyFont="1"/>
    <xf numFmtId="0" fontId="6" fillId="0" borderId="0" xfId="0" applyFont="1"/>
    <xf numFmtId="0" fontId="6" fillId="0" borderId="1" xfId="0" applyFont="1" applyBorder="1"/>
    <xf numFmtId="3" fontId="6" fillId="0" borderId="1" xfId="0" applyNumberFormat="1" applyFont="1" applyBorder="1" applyAlignment="1">
      <alignment horizontal="center"/>
    </xf>
    <xf numFmtId="0" fontId="4" fillId="2" borderId="1" xfId="0" applyFont="1" applyFill="1" applyBorder="1"/>
    <xf numFmtId="1" fontId="7" fillId="3" borderId="1" xfId="0" applyNumberFormat="1" applyFont="1" applyFill="1" applyBorder="1" applyAlignment="1">
      <alignment horizontal="center"/>
    </xf>
    <xf numFmtId="0" fontId="2" fillId="0" borderId="1" xfId="0" applyFont="1" applyBorder="1"/>
    <xf numFmtId="0" fontId="7" fillId="3" borderId="1" xfId="0" applyFont="1" applyFill="1" applyBorder="1"/>
    <xf numFmtId="9" fontId="7" fillId="3" borderId="1" xfId="0" applyNumberFormat="1" applyFont="1" applyFill="1" applyBorder="1" applyAlignment="1">
      <alignment horizontal="center"/>
    </xf>
    <xf numFmtId="3" fontId="8" fillId="0" borderId="1" xfId="0" applyNumberFormat="1" applyFont="1" applyBorder="1" applyAlignment="1">
      <alignment horizontal="center"/>
    </xf>
    <xf numFmtId="0" fontId="7" fillId="3" borderId="2" xfId="0" applyFont="1" applyFill="1" applyBorder="1"/>
    <xf numFmtId="0" fontId="8" fillId="0" borderId="0" xfId="0" applyFont="1"/>
    <xf numFmtId="1" fontId="8" fillId="0" borderId="1" xfId="0" applyNumberFormat="1" applyFont="1" applyBorder="1" applyAlignment="1">
      <alignment horizontal="center"/>
    </xf>
    <xf numFmtId="0" fontId="7" fillId="3" borderId="1" xfId="0" applyFont="1" applyFill="1" applyBorder="1" applyAlignment="1">
      <alignment horizontal="center"/>
    </xf>
    <xf numFmtId="9" fontId="8" fillId="0" borderId="1" xfId="0" applyNumberFormat="1" applyFont="1" applyBorder="1" applyAlignment="1">
      <alignment horizontal="center"/>
    </xf>
    <xf numFmtId="0" fontId="4" fillId="4" borderId="1" xfId="0" applyFont="1" applyFill="1" applyBorder="1" applyAlignment="1">
      <alignment horizontal="left"/>
    </xf>
    <xf numFmtId="3" fontId="4" fillId="4" borderId="1" xfId="0" applyNumberFormat="1" applyFont="1" applyFill="1" applyBorder="1" applyAlignment="1">
      <alignment horizontal="center"/>
    </xf>
    <xf numFmtId="0" fontId="4" fillId="0" borderId="1" xfId="0" applyFont="1" applyBorder="1"/>
    <xf numFmtId="0" fontId="9" fillId="0" borderId="1" xfId="0" applyFont="1" applyBorder="1"/>
    <xf numFmtId="3" fontId="7" fillId="3" borderId="1" xfId="0" applyNumberFormat="1" applyFont="1" applyFill="1" applyBorder="1" applyAlignment="1">
      <alignment horizontal="center"/>
    </xf>
    <xf numFmtId="0" fontId="9" fillId="0" borderId="0" xfId="0" applyFont="1"/>
    <xf numFmtId="0" fontId="6" fillId="0" borderId="1" xfId="0" applyFont="1" applyBorder="1" applyAlignment="1">
      <alignment vertical="top"/>
    </xf>
    <xf numFmtId="3" fontId="4" fillId="0" borderId="1" xfId="0" applyNumberFormat="1" applyFont="1" applyBorder="1" applyAlignment="1">
      <alignment horizontal="center"/>
    </xf>
    <xf numFmtId="0" fontId="9" fillId="0" borderId="1" xfId="0" applyFont="1" applyBorder="1" applyAlignment="1">
      <alignment vertical="top" wrapText="1"/>
    </xf>
    <xf numFmtId="0" fontId="4" fillId="4" borderId="1" xfId="0" applyFont="1" applyFill="1" applyBorder="1"/>
    <xf numFmtId="0" fontId="10" fillId="4" borderId="1" xfId="0" applyFont="1" applyFill="1" applyBorder="1"/>
    <xf numFmtId="0" fontId="11" fillId="4" borderId="1" xfId="0" applyFont="1" applyFill="1" applyBorder="1"/>
    <xf numFmtId="0" fontId="10" fillId="4" borderId="1" xfId="0" applyFont="1" applyFill="1" applyBorder="1" applyAlignment="1">
      <alignment horizontal="center"/>
    </xf>
    <xf numFmtId="0" fontId="12" fillId="0" borderId="0" xfId="0" applyFont="1"/>
    <xf numFmtId="0" fontId="13" fillId="0" borderId="0" xfId="0" applyFont="1"/>
    <xf numFmtId="0" fontId="9" fillId="0" borderId="0" xfId="0" applyFont="1" applyAlignment="1">
      <alignment vertical="top" wrapText="1"/>
    </xf>
    <xf numFmtId="0" fontId="1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showGridLines="0" tabSelected="1" workbookViewId="0"/>
  </sheetViews>
  <sheetFormatPr defaultColWidth="14.453125" defaultRowHeight="15" customHeight="1" x14ac:dyDescent="0.35"/>
  <cols>
    <col min="1" max="1" width="62" customWidth="1"/>
    <col min="2" max="2" width="12" customWidth="1"/>
    <col min="3" max="3" width="78" customWidth="1"/>
    <col min="4" max="26" width="8.7265625" customWidth="1"/>
  </cols>
  <sheetData>
    <row r="1" spans="1:3" ht="18" x14ac:dyDescent="0.4">
      <c r="A1" s="1" t="s">
        <v>276</v>
      </c>
    </row>
    <row r="2" spans="1:3" ht="14.5" x14ac:dyDescent="0.35">
      <c r="A2" s="2" t="s">
        <v>4</v>
      </c>
    </row>
    <row r="3" spans="1:3" ht="14.5" x14ac:dyDescent="0.35">
      <c r="A3" s="3" t="s">
        <v>6</v>
      </c>
    </row>
    <row r="4" spans="1:3" ht="14.5" x14ac:dyDescent="0.35">
      <c r="A4" s="2" t="s">
        <v>9</v>
      </c>
    </row>
    <row r="5" spans="1:3" ht="14.5" x14ac:dyDescent="0.35">
      <c r="A5" s="2" t="s">
        <v>10</v>
      </c>
    </row>
    <row r="7" spans="1:3" ht="14.5" x14ac:dyDescent="0.35">
      <c r="A7" s="6" t="s">
        <v>11</v>
      </c>
    </row>
    <row r="8" spans="1:3" ht="14.5" x14ac:dyDescent="0.35">
      <c r="A8" s="7" t="s">
        <v>20</v>
      </c>
    </row>
    <row r="9" spans="1:3" ht="14.5" x14ac:dyDescent="0.35">
      <c r="A9" s="7" t="s">
        <v>22</v>
      </c>
    </row>
    <row r="10" spans="1:3" ht="14.5" x14ac:dyDescent="0.35">
      <c r="A10" s="7" t="s">
        <v>24</v>
      </c>
    </row>
    <row r="11" spans="1:3" ht="14.5" x14ac:dyDescent="0.35">
      <c r="A11" s="7" t="s">
        <v>25</v>
      </c>
    </row>
    <row r="13" spans="1:3" ht="14.5" x14ac:dyDescent="0.35">
      <c r="A13" s="6" t="s">
        <v>27</v>
      </c>
    </row>
    <row r="14" spans="1:3" ht="14.5" x14ac:dyDescent="0.35">
      <c r="A14" s="10" t="s">
        <v>30</v>
      </c>
      <c r="B14" s="10" t="s">
        <v>31</v>
      </c>
      <c r="C14" s="10" t="s">
        <v>32</v>
      </c>
    </row>
    <row r="15" spans="1:3" ht="14.5" x14ac:dyDescent="0.35">
      <c r="A15" s="8" t="s">
        <v>28</v>
      </c>
      <c r="B15" s="11">
        <v>12</v>
      </c>
      <c r="C15" s="12" t="s">
        <v>37</v>
      </c>
    </row>
    <row r="16" spans="1:3" ht="14.5" x14ac:dyDescent="0.35">
      <c r="A16" s="8" t="s">
        <v>39</v>
      </c>
      <c r="B16" s="14">
        <v>0.3</v>
      </c>
      <c r="C16" s="12" t="s">
        <v>40</v>
      </c>
    </row>
    <row r="18" spans="1:1" ht="14.5" x14ac:dyDescent="0.35">
      <c r="A18" s="6" t="s">
        <v>41</v>
      </c>
    </row>
    <row r="19" spans="1:1" ht="14.5" x14ac:dyDescent="0.35">
      <c r="A19" s="6" t="s">
        <v>42</v>
      </c>
    </row>
    <row r="20" spans="1:1" ht="14.5" x14ac:dyDescent="0.35">
      <c r="A20" s="2" t="s">
        <v>43</v>
      </c>
    </row>
    <row r="21" spans="1:1" ht="15.75" customHeight="1" x14ac:dyDescent="0.35">
      <c r="A21" s="2" t="s">
        <v>44</v>
      </c>
    </row>
    <row r="22" spans="1:1" ht="15.75" customHeight="1" x14ac:dyDescent="0.35"/>
    <row r="23" spans="1:1" ht="15.75" customHeight="1" x14ac:dyDescent="0.35">
      <c r="A23" s="6" t="s">
        <v>45</v>
      </c>
    </row>
    <row r="24" spans="1:1" ht="15.75" customHeight="1" x14ac:dyDescent="0.35">
      <c r="A24" s="16" t="s">
        <v>46</v>
      </c>
    </row>
    <row r="25" spans="1:1" ht="15.75" customHeight="1" x14ac:dyDescent="0.35">
      <c r="A25" s="7" t="s">
        <v>47</v>
      </c>
    </row>
    <row r="26" spans="1:1" ht="15.75" customHeight="1" x14ac:dyDescent="0.35">
      <c r="A26" s="17" t="s">
        <v>48</v>
      </c>
    </row>
    <row r="27" spans="1:1" ht="15.75" customHeight="1" x14ac:dyDescent="0.35"/>
    <row r="28" spans="1:1" ht="15.75" customHeight="1" x14ac:dyDescent="0.35"/>
    <row r="29" spans="1:1" ht="15.75" customHeight="1" x14ac:dyDescent="0.35"/>
    <row r="30" spans="1:1" ht="15.75" customHeight="1" x14ac:dyDescent="0.35"/>
    <row r="31" spans="1:1" ht="15.75" customHeight="1" x14ac:dyDescent="0.35"/>
    <row r="32" spans="1:1"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5" right="0.75" top="1" bottom="1"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0"/>
  <sheetViews>
    <sheetView showGridLines="0" workbookViewId="0"/>
  </sheetViews>
  <sheetFormatPr defaultColWidth="14.453125" defaultRowHeight="15" customHeight="1" x14ac:dyDescent="0.35"/>
  <cols>
    <col min="1" max="1" width="28" customWidth="1"/>
    <col min="2" max="2" width="11" customWidth="1"/>
    <col min="3" max="3" width="10" customWidth="1"/>
    <col min="4" max="5" width="15" customWidth="1"/>
    <col min="6" max="6" width="12" customWidth="1"/>
    <col min="7" max="7" width="20" customWidth="1"/>
    <col min="8" max="8" width="24" customWidth="1"/>
    <col min="9" max="26" width="8.7265625" customWidth="1"/>
  </cols>
  <sheetData>
    <row r="1" spans="1:8" ht="18" x14ac:dyDescent="0.4">
      <c r="A1" s="1" t="s">
        <v>277</v>
      </c>
    </row>
    <row r="2" spans="1:8" ht="14.5" x14ac:dyDescent="0.35">
      <c r="A2" s="2" t="s">
        <v>2</v>
      </c>
    </row>
    <row r="4" spans="1:8" ht="30" customHeight="1" x14ac:dyDescent="0.35">
      <c r="A4" s="4" t="s">
        <v>8</v>
      </c>
      <c r="B4" s="4" t="s">
        <v>12</v>
      </c>
      <c r="C4" s="4" t="s">
        <v>13</v>
      </c>
      <c r="D4" s="4" t="s">
        <v>14</v>
      </c>
      <c r="E4" s="4" t="s">
        <v>15</v>
      </c>
      <c r="F4" s="4" t="s">
        <v>16</v>
      </c>
      <c r="G4" s="4" t="s">
        <v>17</v>
      </c>
      <c r="H4" s="4" t="s">
        <v>18</v>
      </c>
    </row>
    <row r="5" spans="1:8" ht="14.5" x14ac:dyDescent="0.35">
      <c r="A5" s="8" t="s">
        <v>0</v>
      </c>
      <c r="B5" s="9">
        <v>14</v>
      </c>
      <c r="C5" s="15">
        <f>'Rocklin Elementary'!D22</f>
        <v>39</v>
      </c>
      <c r="D5" s="15">
        <f>'Rocklin Elementary'!F22</f>
        <v>468</v>
      </c>
      <c r="E5" s="15">
        <f>'Rocklin Elementary'!G22</f>
        <v>117</v>
      </c>
      <c r="F5" s="15">
        <f>'Rocklin Elementary'!H22</f>
        <v>585</v>
      </c>
      <c r="G5" s="15">
        <f>'Rocklin Elementary'!J22</f>
        <v>132489.5</v>
      </c>
      <c r="H5" s="9">
        <f t="shared" ref="H5:H6" si="0">IF(G5="","",ROUNDUP(G5/1000,0))</f>
        <v>133</v>
      </c>
    </row>
    <row r="6" spans="1:8" ht="14.5" x14ac:dyDescent="0.35">
      <c r="A6" s="8" t="s">
        <v>1</v>
      </c>
      <c r="B6" s="9">
        <v>18</v>
      </c>
      <c r="C6" s="15">
        <f>'Rocklin High'!D35</f>
        <v>90</v>
      </c>
      <c r="D6" s="15">
        <f>'Rocklin High'!F35</f>
        <v>1074</v>
      </c>
      <c r="E6" s="15">
        <f>'Rocklin High'!G35</f>
        <v>259</v>
      </c>
      <c r="F6" s="15">
        <f>'Rocklin High'!H35</f>
        <v>1333</v>
      </c>
      <c r="G6" s="15">
        <f>'Rocklin High'!J35</f>
        <v>248167.4</v>
      </c>
      <c r="H6" s="9">
        <f t="shared" si="0"/>
        <v>249</v>
      </c>
    </row>
    <row r="7" spans="1:8" ht="14.5" x14ac:dyDescent="0.35">
      <c r="A7" s="21" t="s">
        <v>49</v>
      </c>
      <c r="B7" s="22">
        <f t="shared" ref="B7:H7" si="1">SUM(B5:B6)</f>
        <v>32</v>
      </c>
      <c r="C7" s="22">
        <f t="shared" si="1"/>
        <v>129</v>
      </c>
      <c r="D7" s="22">
        <f t="shared" si="1"/>
        <v>1542</v>
      </c>
      <c r="E7" s="22">
        <f t="shared" si="1"/>
        <v>376</v>
      </c>
      <c r="F7" s="22">
        <f t="shared" si="1"/>
        <v>1918</v>
      </c>
      <c r="G7" s="22">
        <f t="shared" si="1"/>
        <v>380656.9</v>
      </c>
      <c r="H7" s="22">
        <f t="shared" si="1"/>
        <v>382</v>
      </c>
    </row>
    <row r="9" spans="1:8" ht="14.5" x14ac:dyDescent="0.35">
      <c r="A9" s="6" t="s">
        <v>52</v>
      </c>
    </row>
    <row r="10" spans="1:8" ht="14.5" x14ac:dyDescent="0.35">
      <c r="A10" s="2" t="s">
        <v>53</v>
      </c>
    </row>
    <row r="11" spans="1:8" ht="14.5" x14ac:dyDescent="0.35">
      <c r="A11" s="5" t="s">
        <v>54</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5" right="0.75" top="1" bottom="1"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01"/>
  <sheetViews>
    <sheetView showGridLines="0" workbookViewId="0">
      <selection activeCell="H8" sqref="H8"/>
    </sheetView>
  </sheetViews>
  <sheetFormatPr defaultColWidth="14.453125" defaultRowHeight="15" customHeight="1" x14ac:dyDescent="0.35"/>
  <cols>
    <col min="1" max="1" width="11" customWidth="1"/>
    <col min="2" max="2" width="40" customWidth="1"/>
    <col min="3" max="4" width="15" customWidth="1"/>
    <col min="5" max="5" width="13" customWidth="1"/>
    <col min="6" max="6" width="12" customWidth="1"/>
    <col min="7" max="7" width="14" customWidth="1"/>
    <col min="8" max="8" width="12" customWidth="1"/>
    <col min="9" max="9" width="9" customWidth="1"/>
    <col min="10" max="10" width="20" customWidth="1"/>
    <col min="11" max="12" width="40" customWidth="1"/>
    <col min="13" max="26" width="8.7265625" customWidth="1"/>
  </cols>
  <sheetData>
    <row r="1" spans="1:12" ht="18.5" x14ac:dyDescent="0.45">
      <c r="A1" s="37" t="s">
        <v>278</v>
      </c>
    </row>
    <row r="2" spans="1:12" ht="18" x14ac:dyDescent="0.4">
      <c r="A2" s="1" t="s">
        <v>0</v>
      </c>
    </row>
    <row r="3" spans="1:12" ht="14.5" x14ac:dyDescent="0.35">
      <c r="A3" s="2" t="s">
        <v>3</v>
      </c>
    </row>
    <row r="4" spans="1:12" ht="14.5" x14ac:dyDescent="0.35">
      <c r="A4" s="2" t="s">
        <v>7</v>
      </c>
    </row>
    <row r="5" spans="1:12" ht="14.5" x14ac:dyDescent="0.35">
      <c r="A5" s="5" t="s">
        <v>6</v>
      </c>
    </row>
    <row r="6" spans="1:12" ht="33.75" customHeight="1" x14ac:dyDescent="0.35">
      <c r="A6" s="4" t="s">
        <v>19</v>
      </c>
      <c r="B6" s="4" t="s">
        <v>21</v>
      </c>
      <c r="C6" s="4" t="s">
        <v>23</v>
      </c>
      <c r="D6" s="4" t="s">
        <v>26</v>
      </c>
      <c r="E6" s="4" t="s">
        <v>28</v>
      </c>
      <c r="F6" s="4" t="s">
        <v>29</v>
      </c>
      <c r="G6" s="4" t="s">
        <v>15</v>
      </c>
      <c r="H6" s="4" t="s">
        <v>16</v>
      </c>
      <c r="I6" s="4" t="s">
        <v>33</v>
      </c>
      <c r="J6" s="4" t="s">
        <v>17</v>
      </c>
      <c r="K6" s="4" t="s">
        <v>34</v>
      </c>
      <c r="L6" s="4" t="s">
        <v>35</v>
      </c>
    </row>
    <row r="7" spans="1:12" ht="14.5" x14ac:dyDescent="0.35">
      <c r="A7" s="12" t="s">
        <v>36</v>
      </c>
      <c r="B7" s="12" t="s">
        <v>38</v>
      </c>
      <c r="C7" s="13">
        <v>245</v>
      </c>
      <c r="D7" s="13">
        <v>8</v>
      </c>
      <c r="E7" s="18">
        <f>Assumptions!$B$15</f>
        <v>12</v>
      </c>
      <c r="F7" s="9">
        <f t="shared" ref="F7:F21" si="0">IF(D7="","",D7*E7)</f>
        <v>96</v>
      </c>
      <c r="G7" s="19">
        <v>6</v>
      </c>
      <c r="H7" s="9">
        <f t="shared" ref="H7:H21" si="1">IF(F7="","",F7+N(G7))</f>
        <v>102</v>
      </c>
      <c r="I7" s="20">
        <f>Assumptions!$B$16</f>
        <v>0.3</v>
      </c>
      <c r="J7" s="9">
        <f t="shared" ref="J7:J21" si="2">IF(OR(C7="",H7=""),"",C7*H7*(1+I7))</f>
        <v>32487</v>
      </c>
    </row>
    <row r="8" spans="1:12" ht="14.5" x14ac:dyDescent="0.35">
      <c r="A8" s="23" t="s">
        <v>50</v>
      </c>
      <c r="B8" s="24" t="s">
        <v>51</v>
      </c>
      <c r="C8" s="25">
        <v>200</v>
      </c>
      <c r="D8" s="25">
        <v>0</v>
      </c>
      <c r="E8" s="18">
        <f>Assumptions!$B$15</f>
        <v>12</v>
      </c>
      <c r="F8" s="9">
        <f t="shared" si="0"/>
        <v>0</v>
      </c>
      <c r="G8" s="25">
        <v>3</v>
      </c>
      <c r="H8" s="9">
        <f t="shared" si="1"/>
        <v>3</v>
      </c>
      <c r="I8" s="20">
        <f>Assumptions!$B$16</f>
        <v>0.3</v>
      </c>
      <c r="J8" s="9">
        <f t="shared" si="2"/>
        <v>780</v>
      </c>
      <c r="K8" s="26" t="s">
        <v>56</v>
      </c>
    </row>
    <row r="9" spans="1:12" ht="14.5" x14ac:dyDescent="0.35">
      <c r="A9" s="23" t="s">
        <v>57</v>
      </c>
      <c r="B9" s="24" t="s">
        <v>58</v>
      </c>
      <c r="C9" s="25">
        <v>66</v>
      </c>
      <c r="D9" s="25">
        <v>0</v>
      </c>
      <c r="E9" s="18">
        <f>Assumptions!$B$15</f>
        <v>12</v>
      </c>
      <c r="F9" s="9">
        <f t="shared" si="0"/>
        <v>0</v>
      </c>
      <c r="G9" s="25">
        <v>32</v>
      </c>
      <c r="H9" s="9">
        <f t="shared" si="1"/>
        <v>32</v>
      </c>
      <c r="I9" s="20">
        <f>Assumptions!$B$16</f>
        <v>0.3</v>
      </c>
      <c r="J9" s="9">
        <f t="shared" si="2"/>
        <v>2745.6</v>
      </c>
      <c r="K9" s="26"/>
      <c r="L9" s="2" t="s">
        <v>60</v>
      </c>
    </row>
    <row r="10" spans="1:12" ht="14.5" x14ac:dyDescent="0.35">
      <c r="A10" s="23" t="s">
        <v>61</v>
      </c>
      <c r="B10" s="24" t="s">
        <v>62</v>
      </c>
      <c r="C10" s="25">
        <v>222</v>
      </c>
      <c r="D10" s="25">
        <v>4</v>
      </c>
      <c r="E10" s="18">
        <f>Assumptions!$B$15</f>
        <v>12</v>
      </c>
      <c r="F10" s="9">
        <f t="shared" si="0"/>
        <v>48</v>
      </c>
      <c r="G10" s="25">
        <v>36</v>
      </c>
      <c r="H10" s="9">
        <f t="shared" si="1"/>
        <v>84</v>
      </c>
      <c r="I10" s="20">
        <f>Assumptions!$B$16</f>
        <v>0.3</v>
      </c>
      <c r="J10" s="9">
        <f t="shared" si="2"/>
        <v>24242.400000000001</v>
      </c>
      <c r="K10" s="26" t="s">
        <v>64</v>
      </c>
      <c r="L10" s="2" t="s">
        <v>65</v>
      </c>
    </row>
    <row r="11" spans="1:12" ht="14.5" x14ac:dyDescent="0.35">
      <c r="A11" s="23" t="s">
        <v>66</v>
      </c>
      <c r="B11" s="24" t="s">
        <v>67</v>
      </c>
      <c r="C11" s="25">
        <v>222</v>
      </c>
      <c r="D11" s="25">
        <v>5</v>
      </c>
      <c r="E11" s="18">
        <f>Assumptions!$B$15</f>
        <v>12</v>
      </c>
      <c r="F11" s="9">
        <f t="shared" si="0"/>
        <v>60</v>
      </c>
      <c r="G11" s="25">
        <v>2</v>
      </c>
      <c r="H11" s="9">
        <f t="shared" si="1"/>
        <v>62</v>
      </c>
      <c r="I11" s="20">
        <f>Assumptions!$B$16</f>
        <v>0.3</v>
      </c>
      <c r="J11" s="9">
        <f t="shared" si="2"/>
        <v>17893.2</v>
      </c>
      <c r="K11" s="26" t="s">
        <v>70</v>
      </c>
    </row>
    <row r="12" spans="1:12" ht="14.5" x14ac:dyDescent="0.35">
      <c r="A12" s="23" t="s">
        <v>71</v>
      </c>
      <c r="B12" s="24" t="s">
        <v>72</v>
      </c>
      <c r="C12" s="25">
        <v>222</v>
      </c>
      <c r="D12" s="25">
        <v>5</v>
      </c>
      <c r="E12" s="18">
        <f>Assumptions!$B$15</f>
        <v>12</v>
      </c>
      <c r="F12" s="9">
        <f t="shared" si="0"/>
        <v>60</v>
      </c>
      <c r="G12" s="25">
        <v>6</v>
      </c>
      <c r="H12" s="9">
        <f t="shared" si="1"/>
        <v>66</v>
      </c>
      <c r="I12" s="20">
        <f>Assumptions!$B$16</f>
        <v>0.3</v>
      </c>
      <c r="J12" s="9">
        <f t="shared" si="2"/>
        <v>19047.600000000002</v>
      </c>
      <c r="K12" s="26" t="s">
        <v>75</v>
      </c>
    </row>
    <row r="13" spans="1:12" ht="14.5" x14ac:dyDescent="0.35">
      <c r="A13" s="23" t="s">
        <v>76</v>
      </c>
      <c r="B13" s="24" t="s">
        <v>77</v>
      </c>
      <c r="C13" s="25">
        <v>222</v>
      </c>
      <c r="D13" s="25">
        <v>4</v>
      </c>
      <c r="E13" s="18">
        <f>Assumptions!$B$15</f>
        <v>12</v>
      </c>
      <c r="F13" s="9">
        <f t="shared" si="0"/>
        <v>48</v>
      </c>
      <c r="G13" s="25">
        <v>1</v>
      </c>
      <c r="H13" s="9">
        <f t="shared" si="1"/>
        <v>49</v>
      </c>
      <c r="I13" s="20">
        <f>Assumptions!$B$16</f>
        <v>0.3</v>
      </c>
      <c r="J13" s="9">
        <f t="shared" si="2"/>
        <v>14141.4</v>
      </c>
      <c r="K13" s="26" t="s">
        <v>86</v>
      </c>
    </row>
    <row r="14" spans="1:12" ht="14.5" x14ac:dyDescent="0.35">
      <c r="A14" s="23" t="s">
        <v>90</v>
      </c>
      <c r="B14" s="24" t="s">
        <v>93</v>
      </c>
      <c r="C14" s="25">
        <v>220</v>
      </c>
      <c r="D14" s="25">
        <v>5</v>
      </c>
      <c r="E14" s="18">
        <f>Assumptions!$B$15</f>
        <v>12</v>
      </c>
      <c r="F14" s="9">
        <f t="shared" si="0"/>
        <v>60</v>
      </c>
      <c r="G14" s="25">
        <v>4</v>
      </c>
      <c r="H14" s="9">
        <f t="shared" si="1"/>
        <v>64</v>
      </c>
      <c r="I14" s="20">
        <f>Assumptions!$B$16</f>
        <v>0.3</v>
      </c>
      <c r="J14" s="9">
        <f t="shared" si="2"/>
        <v>18304</v>
      </c>
      <c r="K14" s="26" t="s">
        <v>102</v>
      </c>
    </row>
    <row r="15" spans="1:12" ht="14.5" x14ac:dyDescent="0.35">
      <c r="A15" s="23" t="s">
        <v>106</v>
      </c>
      <c r="B15" s="24" t="s">
        <v>107</v>
      </c>
      <c r="C15" s="25">
        <v>90</v>
      </c>
      <c r="D15" s="25">
        <v>2</v>
      </c>
      <c r="E15" s="18">
        <f>Assumptions!$B$15</f>
        <v>12</v>
      </c>
      <c r="F15" s="9">
        <f t="shared" si="0"/>
        <v>24</v>
      </c>
      <c r="G15" s="25">
        <v>2</v>
      </c>
      <c r="H15" s="9">
        <f t="shared" si="1"/>
        <v>26</v>
      </c>
      <c r="I15" s="20">
        <f>Assumptions!$B$16</f>
        <v>0.3</v>
      </c>
      <c r="J15" s="9">
        <f t="shared" si="2"/>
        <v>3042</v>
      </c>
      <c r="K15" s="26" t="s">
        <v>120</v>
      </c>
    </row>
    <row r="16" spans="1:12" ht="14.5" x14ac:dyDescent="0.35">
      <c r="A16" s="23" t="s">
        <v>124</v>
      </c>
      <c r="B16" s="24" t="s">
        <v>125</v>
      </c>
      <c r="C16" s="25"/>
      <c r="D16" s="25">
        <v>1</v>
      </c>
      <c r="E16" s="18">
        <f>Assumptions!$B$15</f>
        <v>12</v>
      </c>
      <c r="F16" s="9">
        <f t="shared" si="0"/>
        <v>12</v>
      </c>
      <c r="G16" s="25">
        <v>0</v>
      </c>
      <c r="H16" s="9">
        <f t="shared" si="1"/>
        <v>12</v>
      </c>
      <c r="I16" s="20">
        <f>Assumptions!$B$16</f>
        <v>0.3</v>
      </c>
      <c r="J16" s="9" t="str">
        <f t="shared" si="2"/>
        <v/>
      </c>
      <c r="K16" s="26"/>
      <c r="L16" s="2" t="s">
        <v>137</v>
      </c>
    </row>
    <row r="17" spans="1:12" ht="14.5" x14ac:dyDescent="0.35">
      <c r="A17" s="23" t="s">
        <v>128</v>
      </c>
      <c r="B17" s="24" t="s">
        <v>138</v>
      </c>
      <c r="C17" s="25">
        <v>150</v>
      </c>
      <c r="D17" s="25">
        <v>1</v>
      </c>
      <c r="E17" s="18">
        <f>Assumptions!$B$15</f>
        <v>12</v>
      </c>
      <c r="F17" s="9">
        <f t="shared" si="0"/>
        <v>12</v>
      </c>
      <c r="G17" s="25">
        <v>24</v>
      </c>
      <c r="H17" s="9">
        <f t="shared" si="1"/>
        <v>36</v>
      </c>
      <c r="I17" s="20">
        <f>Assumptions!$B$16</f>
        <v>0.3</v>
      </c>
      <c r="J17" s="9">
        <f t="shared" si="2"/>
        <v>7020</v>
      </c>
      <c r="K17" s="26" t="s">
        <v>148</v>
      </c>
      <c r="L17" s="2" t="s">
        <v>137</v>
      </c>
    </row>
    <row r="18" spans="1:12" ht="14.5" x14ac:dyDescent="0.35">
      <c r="A18" s="23" t="s">
        <v>135</v>
      </c>
      <c r="B18" s="24" t="s">
        <v>149</v>
      </c>
      <c r="C18" s="25">
        <v>141</v>
      </c>
      <c r="D18" s="25">
        <v>4</v>
      </c>
      <c r="E18" s="18">
        <f>Assumptions!$B$15</f>
        <v>12</v>
      </c>
      <c r="F18" s="9">
        <f t="shared" si="0"/>
        <v>48</v>
      </c>
      <c r="G18" s="25">
        <v>0</v>
      </c>
      <c r="H18" s="9">
        <f t="shared" si="1"/>
        <v>48</v>
      </c>
      <c r="I18" s="20">
        <f>Assumptions!$B$16</f>
        <v>0.3</v>
      </c>
      <c r="J18" s="9">
        <f t="shared" si="2"/>
        <v>8798.4</v>
      </c>
      <c r="K18" s="26" t="s">
        <v>151</v>
      </c>
      <c r="L18" s="2" t="s">
        <v>152</v>
      </c>
    </row>
    <row r="19" spans="1:12" ht="14.5" x14ac:dyDescent="0.35">
      <c r="A19" s="23" t="s">
        <v>136</v>
      </c>
      <c r="B19" s="24" t="s">
        <v>153</v>
      </c>
      <c r="C19" s="25">
        <v>75</v>
      </c>
      <c r="D19" s="25">
        <v>2</v>
      </c>
      <c r="E19" s="18">
        <f>Assumptions!$B$15</f>
        <v>12</v>
      </c>
      <c r="F19" s="9">
        <f t="shared" si="0"/>
        <v>24</v>
      </c>
      <c r="G19" s="25">
        <v>1</v>
      </c>
      <c r="H19" s="9">
        <f t="shared" si="1"/>
        <v>25</v>
      </c>
      <c r="I19" s="20">
        <f>Assumptions!$B$16</f>
        <v>0.3</v>
      </c>
      <c r="J19" s="9">
        <f t="shared" si="2"/>
        <v>2437.5</v>
      </c>
      <c r="K19" s="26" t="s">
        <v>154</v>
      </c>
      <c r="L19" s="2" t="s">
        <v>155</v>
      </c>
    </row>
    <row r="20" spans="1:12" ht="14.5" x14ac:dyDescent="0.35">
      <c r="A20" s="23" t="s">
        <v>140</v>
      </c>
      <c r="B20" s="24" t="s">
        <v>156</v>
      </c>
      <c r="C20" s="25">
        <v>141</v>
      </c>
      <c r="D20" s="25">
        <v>4</v>
      </c>
      <c r="E20" s="18">
        <f>Assumptions!$B$15</f>
        <v>12</v>
      </c>
      <c r="F20" s="9">
        <f t="shared" si="0"/>
        <v>48</v>
      </c>
      <c r="G20" s="25">
        <v>5</v>
      </c>
      <c r="H20" s="9">
        <f t="shared" si="1"/>
        <v>53</v>
      </c>
      <c r="I20" s="20">
        <f>Assumptions!$B$16</f>
        <v>0.3</v>
      </c>
      <c r="J20" s="9">
        <f t="shared" si="2"/>
        <v>9714.9</v>
      </c>
      <c r="K20" s="26" t="s">
        <v>166</v>
      </c>
      <c r="L20" s="2" t="s">
        <v>167</v>
      </c>
    </row>
    <row r="21" spans="1:12" ht="14.5" x14ac:dyDescent="0.35">
      <c r="A21" s="23" t="s">
        <v>144</v>
      </c>
      <c r="B21" s="24" t="s">
        <v>168</v>
      </c>
      <c r="C21" s="25">
        <v>133</v>
      </c>
      <c r="D21" s="25">
        <v>2</v>
      </c>
      <c r="E21" s="18">
        <f>Assumptions!$B$15</f>
        <v>12</v>
      </c>
      <c r="F21" s="9">
        <f t="shared" si="0"/>
        <v>24</v>
      </c>
      <c r="G21" s="25">
        <v>1</v>
      </c>
      <c r="H21" s="9">
        <f t="shared" si="1"/>
        <v>25</v>
      </c>
      <c r="I21" s="20">
        <f>Assumptions!$B$16</f>
        <v>0.3</v>
      </c>
      <c r="J21" s="9">
        <f t="shared" si="2"/>
        <v>4322.5</v>
      </c>
      <c r="K21" s="26" t="s">
        <v>177</v>
      </c>
      <c r="L21" s="2" t="s">
        <v>178</v>
      </c>
    </row>
    <row r="22" spans="1:12" ht="15.75" customHeight="1" x14ac:dyDescent="0.35">
      <c r="A22" s="21" t="s">
        <v>146</v>
      </c>
      <c r="B22" s="33"/>
      <c r="C22" s="33"/>
      <c r="D22" s="22">
        <f>SUM(D8:D21)</f>
        <v>39</v>
      </c>
      <c r="E22" s="33"/>
      <c r="F22" s="22">
        <f t="shared" ref="F22:H22" si="3">SUM(F8:F21)</f>
        <v>468</v>
      </c>
      <c r="G22" s="22">
        <f t="shared" si="3"/>
        <v>117</v>
      </c>
      <c r="H22" s="22">
        <f t="shared" si="3"/>
        <v>585</v>
      </c>
      <c r="I22" s="33"/>
      <c r="J22" s="22">
        <f>SUM(J8:J21)</f>
        <v>132489.5</v>
      </c>
    </row>
    <row r="23" spans="1:12" ht="15.75" customHeight="1" x14ac:dyDescent="0.35"/>
    <row r="24" spans="1:12" ht="15.75" customHeight="1" x14ac:dyDescent="0.35">
      <c r="A24" s="2" t="s">
        <v>201</v>
      </c>
    </row>
    <row r="25" spans="1:12" ht="15.75" customHeight="1" x14ac:dyDescent="0.35"/>
    <row r="26" spans="1:12" ht="15.75" customHeight="1" x14ac:dyDescent="0.35"/>
    <row r="27" spans="1:12" ht="15.75" customHeight="1" x14ac:dyDescent="0.35"/>
    <row r="28" spans="1:12" ht="15.75" customHeight="1" x14ac:dyDescent="0.35"/>
    <row r="29" spans="1:12" ht="15.75" customHeight="1" x14ac:dyDescent="0.35"/>
    <row r="30" spans="1:12" ht="15.75" customHeight="1" x14ac:dyDescent="0.35"/>
    <row r="31" spans="1:12" ht="15.75" customHeight="1" x14ac:dyDescent="0.35"/>
    <row r="32" spans="1:1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pageMargins left="0.75" right="0.75" top="1" bottom="1"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010"/>
  <sheetViews>
    <sheetView showGridLines="0" workbookViewId="0">
      <selection activeCell="B18" sqref="B18"/>
    </sheetView>
  </sheetViews>
  <sheetFormatPr defaultColWidth="14.453125" defaultRowHeight="15" customHeight="1" x14ac:dyDescent="0.35"/>
  <cols>
    <col min="1" max="1" width="11" customWidth="1"/>
    <col min="2" max="2" width="55.453125" customWidth="1"/>
    <col min="3" max="4" width="15" customWidth="1"/>
    <col min="5" max="5" width="13" customWidth="1"/>
    <col min="6" max="6" width="12" customWidth="1"/>
    <col min="7" max="7" width="14" customWidth="1"/>
    <col min="8" max="8" width="12" customWidth="1"/>
    <col min="9" max="9" width="9" customWidth="1"/>
    <col min="10" max="10" width="20" customWidth="1"/>
    <col min="11" max="12" width="40" customWidth="1"/>
    <col min="13" max="26" width="8.7265625" customWidth="1"/>
  </cols>
  <sheetData>
    <row r="1" spans="1:12" ht="18.5" x14ac:dyDescent="0.45">
      <c r="A1" s="37" t="s">
        <v>278</v>
      </c>
    </row>
    <row r="2" spans="1:12" ht="18" x14ac:dyDescent="0.4">
      <c r="A2" s="1" t="s">
        <v>1</v>
      </c>
    </row>
    <row r="3" spans="1:12" ht="14.5" x14ac:dyDescent="0.35">
      <c r="A3" s="2" t="s">
        <v>5</v>
      </c>
    </row>
    <row r="4" spans="1:12" ht="14.5" x14ac:dyDescent="0.35">
      <c r="A4" s="2" t="s">
        <v>7</v>
      </c>
    </row>
    <row r="5" spans="1:12" ht="14.5" x14ac:dyDescent="0.35">
      <c r="A5" s="5" t="s">
        <v>6</v>
      </c>
    </row>
    <row r="6" spans="1:12" ht="33.75" customHeight="1" x14ac:dyDescent="0.35">
      <c r="A6" s="4" t="s">
        <v>19</v>
      </c>
      <c r="B6" s="4" t="s">
        <v>21</v>
      </c>
      <c r="C6" s="4" t="s">
        <v>23</v>
      </c>
      <c r="D6" s="4" t="s">
        <v>26</v>
      </c>
      <c r="E6" s="4" t="s">
        <v>28</v>
      </c>
      <c r="F6" s="4" t="s">
        <v>29</v>
      </c>
      <c r="G6" s="4" t="s">
        <v>15</v>
      </c>
      <c r="H6" s="4" t="s">
        <v>16</v>
      </c>
      <c r="I6" s="4" t="s">
        <v>33</v>
      </c>
      <c r="J6" s="4" t="s">
        <v>17</v>
      </c>
      <c r="K6" s="4" t="s">
        <v>34</v>
      </c>
      <c r="L6" s="4" t="s">
        <v>35</v>
      </c>
    </row>
    <row r="7" spans="1:12" ht="14.5" x14ac:dyDescent="0.35">
      <c r="A7" s="12" t="s">
        <v>36</v>
      </c>
      <c r="B7" s="12" t="s">
        <v>38</v>
      </c>
      <c r="C7" s="13">
        <v>245</v>
      </c>
      <c r="D7" s="13">
        <v>8</v>
      </c>
      <c r="E7" s="18">
        <f>Assumptions!$B$15</f>
        <v>12</v>
      </c>
      <c r="F7" s="9">
        <f t="shared" ref="F7:F34" si="0">IF(D7="","",D7*E7)</f>
        <v>96</v>
      </c>
      <c r="G7" s="19">
        <v>6</v>
      </c>
      <c r="H7" s="9">
        <f t="shared" ref="H7:H14" si="1">IF(F7="","",F7+N(G7))</f>
        <v>102</v>
      </c>
      <c r="I7" s="20">
        <f>Assumptions!$B$16</f>
        <v>0.3</v>
      </c>
      <c r="J7" s="9">
        <f t="shared" ref="J7:J34" si="2">IF(OR(C7="",H7=""),"",C7*H7*(1+I7))</f>
        <v>32487</v>
      </c>
    </row>
    <row r="8" spans="1:12" ht="14.5" x14ac:dyDescent="0.35">
      <c r="A8" s="23" t="s">
        <v>50</v>
      </c>
      <c r="B8" s="24" t="s">
        <v>55</v>
      </c>
      <c r="C8" s="25">
        <v>190</v>
      </c>
      <c r="D8" s="25">
        <v>2</v>
      </c>
      <c r="E8" s="18">
        <f>Assumptions!$B$15</f>
        <v>12</v>
      </c>
      <c r="F8" s="9">
        <f t="shared" si="0"/>
        <v>24</v>
      </c>
      <c r="G8" s="25">
        <v>28</v>
      </c>
      <c r="H8" s="9">
        <f t="shared" si="1"/>
        <v>52</v>
      </c>
      <c r="I8" s="20">
        <f>Assumptions!$B$16</f>
        <v>0.3</v>
      </c>
      <c r="J8" s="9">
        <f t="shared" si="2"/>
        <v>12844</v>
      </c>
      <c r="K8" s="26" t="s">
        <v>59</v>
      </c>
    </row>
    <row r="9" spans="1:12" ht="14.5" x14ac:dyDescent="0.35">
      <c r="A9" s="23" t="s">
        <v>57</v>
      </c>
      <c r="B9" s="24" t="s">
        <v>63</v>
      </c>
      <c r="C9" s="25">
        <v>290</v>
      </c>
      <c r="D9" s="25">
        <v>2</v>
      </c>
      <c r="E9" s="18">
        <f>Assumptions!$B$15</f>
        <v>12</v>
      </c>
      <c r="F9" s="9">
        <f t="shared" si="0"/>
        <v>24</v>
      </c>
      <c r="G9" s="25">
        <v>24</v>
      </c>
      <c r="H9" s="9">
        <f t="shared" si="1"/>
        <v>48</v>
      </c>
      <c r="I9" s="20">
        <f>Assumptions!$B$16</f>
        <v>0.3</v>
      </c>
      <c r="J9" s="9">
        <f t="shared" si="2"/>
        <v>18096</v>
      </c>
      <c r="K9" s="26" t="s">
        <v>68</v>
      </c>
    </row>
    <row r="10" spans="1:12" ht="14.5" x14ac:dyDescent="0.35">
      <c r="A10" s="23" t="s">
        <v>61</v>
      </c>
      <c r="B10" s="24" t="s">
        <v>69</v>
      </c>
      <c r="C10" s="25">
        <v>135</v>
      </c>
      <c r="D10" s="25">
        <v>5</v>
      </c>
      <c r="E10" s="18">
        <f>Assumptions!$B$15</f>
        <v>12</v>
      </c>
      <c r="F10" s="9">
        <f t="shared" si="0"/>
        <v>60</v>
      </c>
      <c r="G10" s="25">
        <v>6</v>
      </c>
      <c r="H10" s="9">
        <f t="shared" si="1"/>
        <v>66</v>
      </c>
      <c r="I10" s="20">
        <f>Assumptions!$B$16</f>
        <v>0.3</v>
      </c>
      <c r="J10" s="9">
        <f t="shared" si="2"/>
        <v>11583</v>
      </c>
      <c r="K10" s="26" t="s">
        <v>73</v>
      </c>
    </row>
    <row r="11" spans="1:12" ht="14.5" x14ac:dyDescent="0.35">
      <c r="A11" s="23" t="s">
        <v>66</v>
      </c>
      <c r="B11" s="24" t="s">
        <v>74</v>
      </c>
      <c r="C11" s="25">
        <v>129</v>
      </c>
      <c r="D11" s="25">
        <v>1</v>
      </c>
      <c r="E11" s="18">
        <f>Assumptions!$B$15</f>
        <v>12</v>
      </c>
      <c r="F11" s="9">
        <f t="shared" si="0"/>
        <v>12</v>
      </c>
      <c r="G11" s="25">
        <v>16</v>
      </c>
      <c r="H11" s="9">
        <f t="shared" si="1"/>
        <v>28</v>
      </c>
      <c r="I11" s="20">
        <f>Assumptions!$B$16</f>
        <v>0.3</v>
      </c>
      <c r="J11" s="9">
        <f t="shared" si="2"/>
        <v>4695.6000000000004</v>
      </c>
      <c r="K11" s="26" t="s">
        <v>79</v>
      </c>
    </row>
    <row r="12" spans="1:12" ht="14.5" x14ac:dyDescent="0.35">
      <c r="A12" s="23">
        <v>259</v>
      </c>
      <c r="B12" s="24" t="s">
        <v>83</v>
      </c>
      <c r="C12" s="25">
        <v>182</v>
      </c>
      <c r="D12" s="25">
        <v>0</v>
      </c>
      <c r="E12" s="18">
        <f>Assumptions!$B$15</f>
        <v>12</v>
      </c>
      <c r="F12" s="9">
        <f t="shared" si="0"/>
        <v>0</v>
      </c>
      <c r="G12" s="25">
        <v>48</v>
      </c>
      <c r="H12" s="9">
        <f t="shared" si="1"/>
        <v>48</v>
      </c>
      <c r="I12" s="20">
        <f>Assumptions!$B$16</f>
        <v>0.3</v>
      </c>
      <c r="J12" s="9">
        <f t="shared" si="2"/>
        <v>11356.800000000001</v>
      </c>
      <c r="K12" s="26" t="s">
        <v>94</v>
      </c>
      <c r="L12" s="2" t="s">
        <v>65</v>
      </c>
    </row>
    <row r="13" spans="1:12" ht="14.5" x14ac:dyDescent="0.35">
      <c r="A13" s="23" t="s">
        <v>76</v>
      </c>
      <c r="B13" s="24" t="s">
        <v>95</v>
      </c>
      <c r="C13" s="25">
        <v>150</v>
      </c>
      <c r="D13" s="25">
        <v>4</v>
      </c>
      <c r="E13" s="18">
        <f>Assumptions!$B$15</f>
        <v>12</v>
      </c>
      <c r="F13" s="9">
        <f t="shared" si="0"/>
        <v>48</v>
      </c>
      <c r="G13" s="25">
        <v>6</v>
      </c>
      <c r="H13" s="9">
        <f t="shared" si="1"/>
        <v>54</v>
      </c>
      <c r="I13" s="20">
        <f>Assumptions!$B$16</f>
        <v>0.3</v>
      </c>
      <c r="J13" s="9">
        <f t="shared" si="2"/>
        <v>10530</v>
      </c>
      <c r="K13" s="26" t="s">
        <v>108</v>
      </c>
    </row>
    <row r="14" spans="1:12" ht="14.5" x14ac:dyDescent="0.35">
      <c r="A14" s="23" t="s">
        <v>109</v>
      </c>
      <c r="B14" s="24" t="s">
        <v>112</v>
      </c>
      <c r="C14" s="25">
        <v>50</v>
      </c>
      <c r="D14" s="25">
        <v>0</v>
      </c>
      <c r="E14" s="18">
        <f>Assumptions!$B$15</f>
        <v>12</v>
      </c>
      <c r="F14" s="9">
        <f t="shared" si="0"/>
        <v>0</v>
      </c>
      <c r="G14" s="25">
        <v>12</v>
      </c>
      <c r="H14" s="9">
        <f t="shared" si="1"/>
        <v>12</v>
      </c>
      <c r="I14" s="20">
        <f>Assumptions!$B$16</f>
        <v>0.3</v>
      </c>
      <c r="J14" s="9">
        <f t="shared" si="2"/>
        <v>780</v>
      </c>
      <c r="K14" s="26" t="s">
        <v>129</v>
      </c>
    </row>
    <row r="15" spans="1:12" ht="14.5" x14ac:dyDescent="0.35">
      <c r="A15" s="23" t="s">
        <v>130</v>
      </c>
      <c r="B15" s="24" t="s">
        <v>131</v>
      </c>
      <c r="C15" s="25">
        <v>95</v>
      </c>
      <c r="D15" s="25">
        <v>0</v>
      </c>
      <c r="E15" s="18">
        <f>Assumptions!$B$15</f>
        <v>12</v>
      </c>
      <c r="F15" s="9">
        <f t="shared" si="0"/>
        <v>0</v>
      </c>
      <c r="G15" s="25">
        <v>6</v>
      </c>
      <c r="H15" s="9">
        <v>6</v>
      </c>
      <c r="I15" s="20">
        <f>Assumptions!$B$16</f>
        <v>0.3</v>
      </c>
      <c r="J15" s="9">
        <f t="shared" si="2"/>
        <v>741</v>
      </c>
      <c r="K15" s="26" t="s">
        <v>147</v>
      </c>
    </row>
    <row r="16" spans="1:12" ht="14.5" x14ac:dyDescent="0.35">
      <c r="A16" s="23" t="s">
        <v>90</v>
      </c>
      <c r="B16" s="24" t="s">
        <v>150</v>
      </c>
      <c r="C16" s="25">
        <v>150</v>
      </c>
      <c r="D16" s="25">
        <v>3</v>
      </c>
      <c r="E16" s="18">
        <f>Assumptions!$B$15</f>
        <v>12</v>
      </c>
      <c r="F16" s="9">
        <f t="shared" si="0"/>
        <v>36</v>
      </c>
      <c r="G16" s="25">
        <v>3</v>
      </c>
      <c r="H16" s="9">
        <f t="shared" ref="H16:H34" si="3">IF(F16="","",F16+N(G16))</f>
        <v>39</v>
      </c>
      <c r="I16" s="20">
        <f>Assumptions!$B$16</f>
        <v>0.3</v>
      </c>
      <c r="J16" s="9">
        <f t="shared" si="2"/>
        <v>7605</v>
      </c>
      <c r="K16" s="26" t="s">
        <v>158</v>
      </c>
      <c r="L16" s="2" t="s">
        <v>159</v>
      </c>
    </row>
    <row r="17" spans="1:12" ht="14.5" x14ac:dyDescent="0.35">
      <c r="A17" s="23" t="s">
        <v>106</v>
      </c>
      <c r="B17" s="24" t="s">
        <v>160</v>
      </c>
      <c r="C17" s="25">
        <v>190</v>
      </c>
      <c r="D17" s="25">
        <v>7</v>
      </c>
      <c r="E17" s="18">
        <f>Assumptions!$B$15</f>
        <v>12</v>
      </c>
      <c r="F17" s="9">
        <f t="shared" si="0"/>
        <v>84</v>
      </c>
      <c r="G17" s="25">
        <v>1</v>
      </c>
      <c r="H17" s="9">
        <f t="shared" si="3"/>
        <v>85</v>
      </c>
      <c r="I17" s="20">
        <f>Assumptions!$B$16</f>
        <v>0.3</v>
      </c>
      <c r="J17" s="9">
        <f t="shared" si="2"/>
        <v>20995</v>
      </c>
      <c r="K17" s="26" t="s">
        <v>172</v>
      </c>
    </row>
    <row r="18" spans="1:12" ht="14.5" x14ac:dyDescent="0.35">
      <c r="A18" s="23" t="s">
        <v>128</v>
      </c>
      <c r="B18" s="24" t="s">
        <v>175</v>
      </c>
      <c r="C18" s="25">
        <v>80</v>
      </c>
      <c r="D18" s="25">
        <v>8</v>
      </c>
      <c r="E18" s="18">
        <f>Assumptions!$B$15</f>
        <v>12</v>
      </c>
      <c r="F18" s="9">
        <f t="shared" si="0"/>
        <v>96</v>
      </c>
      <c r="G18" s="25">
        <v>3</v>
      </c>
      <c r="H18" s="9">
        <f t="shared" si="3"/>
        <v>99</v>
      </c>
      <c r="I18" s="20">
        <f>Assumptions!$B$16</f>
        <v>0.3</v>
      </c>
      <c r="J18" s="9">
        <f t="shared" si="2"/>
        <v>10296</v>
      </c>
      <c r="K18" s="26" t="s">
        <v>186</v>
      </c>
    </row>
    <row r="19" spans="1:12" ht="14.5" x14ac:dyDescent="0.35">
      <c r="A19" s="23" t="s">
        <v>135</v>
      </c>
      <c r="B19" s="24" t="s">
        <v>187</v>
      </c>
      <c r="C19" s="25">
        <v>80</v>
      </c>
      <c r="D19" s="25">
        <v>6</v>
      </c>
      <c r="E19" s="18">
        <f>Assumptions!$B$15</f>
        <v>12</v>
      </c>
      <c r="F19" s="9">
        <f t="shared" si="0"/>
        <v>72</v>
      </c>
      <c r="G19" s="25">
        <v>1</v>
      </c>
      <c r="H19" s="9">
        <f t="shared" si="3"/>
        <v>73</v>
      </c>
      <c r="I19" s="20">
        <f>Assumptions!$B$16</f>
        <v>0.3</v>
      </c>
      <c r="J19" s="9">
        <f t="shared" si="2"/>
        <v>7592</v>
      </c>
      <c r="K19" s="26" t="s">
        <v>194</v>
      </c>
    </row>
    <row r="20" spans="1:12" ht="14.5" x14ac:dyDescent="0.35">
      <c r="A20" s="23" t="s">
        <v>136</v>
      </c>
      <c r="B20" s="24" t="s">
        <v>198</v>
      </c>
      <c r="C20" s="25">
        <v>135</v>
      </c>
      <c r="D20" s="25">
        <v>5</v>
      </c>
      <c r="E20" s="18">
        <f>Assumptions!$B$15</f>
        <v>12</v>
      </c>
      <c r="F20" s="9">
        <f t="shared" si="0"/>
        <v>60</v>
      </c>
      <c r="G20" s="25">
        <v>4</v>
      </c>
      <c r="H20" s="9">
        <f t="shared" si="3"/>
        <v>64</v>
      </c>
      <c r="I20" s="20">
        <f>Assumptions!$B$16</f>
        <v>0.3</v>
      </c>
      <c r="J20" s="9">
        <f t="shared" si="2"/>
        <v>11232</v>
      </c>
      <c r="K20" s="26" t="s">
        <v>214</v>
      </c>
    </row>
    <row r="21" spans="1:12" ht="14.5" x14ac:dyDescent="0.35">
      <c r="A21" s="23" t="s">
        <v>140</v>
      </c>
      <c r="B21" s="24" t="s">
        <v>215</v>
      </c>
      <c r="C21" s="25">
        <v>180</v>
      </c>
      <c r="D21" s="25">
        <v>5</v>
      </c>
      <c r="E21" s="18">
        <f>Assumptions!$B$15</f>
        <v>12</v>
      </c>
      <c r="F21" s="9">
        <f t="shared" si="0"/>
        <v>60</v>
      </c>
      <c r="G21" s="25">
        <v>80</v>
      </c>
      <c r="H21" s="9">
        <f t="shared" si="3"/>
        <v>140</v>
      </c>
      <c r="I21" s="20">
        <f>Assumptions!$B$16</f>
        <v>0.3</v>
      </c>
      <c r="J21" s="9">
        <f t="shared" si="2"/>
        <v>32760</v>
      </c>
      <c r="K21" s="26" t="s">
        <v>224</v>
      </c>
      <c r="L21" s="34" t="s">
        <v>225</v>
      </c>
    </row>
    <row r="22" spans="1:12" ht="15.75" customHeight="1" x14ac:dyDescent="0.35">
      <c r="A22" s="23" t="s">
        <v>207</v>
      </c>
      <c r="B22" s="24" t="s">
        <v>227</v>
      </c>
      <c r="C22" s="25">
        <v>150</v>
      </c>
      <c r="D22" s="25">
        <v>1</v>
      </c>
      <c r="E22" s="18">
        <f>Assumptions!$B$15</f>
        <v>12</v>
      </c>
      <c r="F22" s="9">
        <f t="shared" si="0"/>
        <v>12</v>
      </c>
      <c r="G22" s="25">
        <v>7</v>
      </c>
      <c r="H22" s="9">
        <f t="shared" si="3"/>
        <v>19</v>
      </c>
      <c r="I22" s="20">
        <f>Assumptions!$B$16</f>
        <v>0.3</v>
      </c>
      <c r="J22" s="9">
        <f t="shared" si="2"/>
        <v>3705</v>
      </c>
      <c r="K22" s="26" t="s">
        <v>243</v>
      </c>
    </row>
    <row r="23" spans="1:12" ht="15.75" customHeight="1" x14ac:dyDescent="0.35">
      <c r="A23" s="23" t="s">
        <v>211</v>
      </c>
      <c r="B23" s="24" t="s">
        <v>247</v>
      </c>
      <c r="C23" s="25">
        <v>180</v>
      </c>
      <c r="D23" s="25">
        <v>1</v>
      </c>
      <c r="E23" s="18">
        <v>6</v>
      </c>
      <c r="F23" s="9">
        <f t="shared" si="0"/>
        <v>6</v>
      </c>
      <c r="G23" s="25">
        <v>0</v>
      </c>
      <c r="H23" s="9">
        <f t="shared" si="3"/>
        <v>6</v>
      </c>
      <c r="I23" s="20">
        <f>Assumptions!$B$16</f>
        <v>0.3</v>
      </c>
      <c r="J23" s="9">
        <f t="shared" si="2"/>
        <v>1404</v>
      </c>
      <c r="K23" s="26" t="s">
        <v>251</v>
      </c>
    </row>
    <row r="24" spans="1:12" ht="15.75" customHeight="1" x14ac:dyDescent="0.35">
      <c r="A24" s="23" t="s">
        <v>213</v>
      </c>
      <c r="B24" s="24" t="s">
        <v>252</v>
      </c>
      <c r="C24" s="25">
        <v>150</v>
      </c>
      <c r="D24" s="25">
        <v>6</v>
      </c>
      <c r="E24" s="18">
        <f>Assumptions!$B$15</f>
        <v>12</v>
      </c>
      <c r="F24" s="9">
        <f t="shared" si="0"/>
        <v>72</v>
      </c>
      <c r="G24" s="25">
        <v>9</v>
      </c>
      <c r="H24" s="9">
        <f t="shared" si="3"/>
        <v>81</v>
      </c>
      <c r="I24" s="20">
        <f>Assumptions!$B$16</f>
        <v>0.3</v>
      </c>
      <c r="J24" s="9">
        <f t="shared" si="2"/>
        <v>15795</v>
      </c>
      <c r="K24" s="26" t="s">
        <v>253</v>
      </c>
    </row>
    <row r="25" spans="1:12" ht="15.75" customHeight="1" x14ac:dyDescent="0.35">
      <c r="A25" s="23" t="s">
        <v>213</v>
      </c>
      <c r="B25" s="24" t="s">
        <v>254</v>
      </c>
      <c r="C25" s="25">
        <v>120</v>
      </c>
      <c r="D25" s="25">
        <v>4</v>
      </c>
      <c r="E25" s="18">
        <f>Assumptions!$B$15</f>
        <v>12</v>
      </c>
      <c r="F25" s="9">
        <f t="shared" si="0"/>
        <v>48</v>
      </c>
      <c r="G25" s="25"/>
      <c r="H25" s="9">
        <f t="shared" si="3"/>
        <v>48</v>
      </c>
      <c r="I25" s="20">
        <f>Assumptions!$B$16</f>
        <v>0.3</v>
      </c>
      <c r="J25" s="9">
        <f t="shared" si="2"/>
        <v>7488</v>
      </c>
      <c r="K25" s="26" t="s">
        <v>255</v>
      </c>
      <c r="L25" s="2"/>
    </row>
    <row r="26" spans="1:12" ht="15.75" customHeight="1" x14ac:dyDescent="0.35">
      <c r="A26" s="23" t="s">
        <v>213</v>
      </c>
      <c r="B26" s="24" t="s">
        <v>256</v>
      </c>
      <c r="C26" s="25">
        <v>120</v>
      </c>
      <c r="D26" s="25">
        <v>4</v>
      </c>
      <c r="E26" s="18">
        <f>Assumptions!$B$15</f>
        <v>12</v>
      </c>
      <c r="F26" s="9">
        <f t="shared" si="0"/>
        <v>48</v>
      </c>
      <c r="G26" s="25"/>
      <c r="H26" s="9">
        <f t="shared" si="3"/>
        <v>48</v>
      </c>
      <c r="I26" s="20">
        <f>Assumptions!$B$16</f>
        <v>0.3</v>
      </c>
      <c r="J26" s="9">
        <f t="shared" si="2"/>
        <v>7488</v>
      </c>
      <c r="K26" s="26" t="s">
        <v>257</v>
      </c>
      <c r="L26" s="2"/>
    </row>
    <row r="27" spans="1:12" ht="15.75" customHeight="1" x14ac:dyDescent="0.35">
      <c r="A27" s="23" t="s">
        <v>213</v>
      </c>
      <c r="B27" s="24" t="s">
        <v>258</v>
      </c>
      <c r="C27" s="25">
        <v>120</v>
      </c>
      <c r="D27" s="25">
        <v>4</v>
      </c>
      <c r="E27" s="18">
        <f>Assumptions!$B$15</f>
        <v>12</v>
      </c>
      <c r="F27" s="9">
        <f t="shared" si="0"/>
        <v>48</v>
      </c>
      <c r="G27" s="25"/>
      <c r="H27" s="9">
        <f t="shared" si="3"/>
        <v>48</v>
      </c>
      <c r="I27" s="20">
        <f>Assumptions!$B$16</f>
        <v>0.3</v>
      </c>
      <c r="J27" s="9">
        <f t="shared" si="2"/>
        <v>7488</v>
      </c>
      <c r="K27" s="26" t="s">
        <v>259</v>
      </c>
      <c r="L27" s="2"/>
    </row>
    <row r="28" spans="1:12" ht="15.75" customHeight="1" x14ac:dyDescent="0.35">
      <c r="A28" s="23" t="s">
        <v>213</v>
      </c>
      <c r="B28" s="24" t="s">
        <v>260</v>
      </c>
      <c r="C28" s="25">
        <v>120</v>
      </c>
      <c r="D28" s="25">
        <v>4</v>
      </c>
      <c r="E28" s="18">
        <f>Assumptions!$B$15</f>
        <v>12</v>
      </c>
      <c r="F28" s="9">
        <f t="shared" si="0"/>
        <v>48</v>
      </c>
      <c r="G28" s="25"/>
      <c r="H28" s="9">
        <f t="shared" si="3"/>
        <v>48</v>
      </c>
      <c r="I28" s="20">
        <f>Assumptions!$B$16</f>
        <v>0.3</v>
      </c>
      <c r="J28" s="9">
        <f t="shared" si="2"/>
        <v>7488</v>
      </c>
      <c r="K28" s="26" t="s">
        <v>261</v>
      </c>
      <c r="L28" s="2"/>
    </row>
    <row r="29" spans="1:12" ht="15.75" customHeight="1" x14ac:dyDescent="0.35">
      <c r="A29" s="23" t="s">
        <v>213</v>
      </c>
      <c r="B29" s="24" t="s">
        <v>262</v>
      </c>
      <c r="C29" s="25">
        <v>150</v>
      </c>
      <c r="D29" s="25">
        <v>6</v>
      </c>
      <c r="E29" s="18">
        <f>Assumptions!$B$15</f>
        <v>12</v>
      </c>
      <c r="F29" s="9">
        <f t="shared" si="0"/>
        <v>72</v>
      </c>
      <c r="G29" s="25"/>
      <c r="H29" s="9">
        <f t="shared" si="3"/>
        <v>72</v>
      </c>
      <c r="I29" s="20">
        <f>Assumptions!$B$16</f>
        <v>0.3</v>
      </c>
      <c r="J29" s="9">
        <f t="shared" si="2"/>
        <v>14040</v>
      </c>
      <c r="K29" s="26" t="s">
        <v>263</v>
      </c>
      <c r="L29" s="2"/>
    </row>
    <row r="30" spans="1:12" ht="15.75" customHeight="1" x14ac:dyDescent="0.35">
      <c r="A30" s="23" t="s">
        <v>213</v>
      </c>
      <c r="B30" s="24" t="s">
        <v>264</v>
      </c>
      <c r="C30" s="25">
        <v>50</v>
      </c>
      <c r="D30" s="25">
        <v>1</v>
      </c>
      <c r="E30" s="18">
        <f>Assumptions!$B$15</f>
        <v>12</v>
      </c>
      <c r="F30" s="9">
        <f t="shared" si="0"/>
        <v>12</v>
      </c>
      <c r="G30" s="25"/>
      <c r="H30" s="9">
        <f t="shared" si="3"/>
        <v>12</v>
      </c>
      <c r="I30" s="20">
        <f>Assumptions!$B$16</f>
        <v>0.3</v>
      </c>
      <c r="J30" s="9">
        <f t="shared" si="2"/>
        <v>780</v>
      </c>
      <c r="K30" s="26" t="s">
        <v>265</v>
      </c>
      <c r="L30" s="2"/>
    </row>
    <row r="31" spans="1:12" ht="15.75" customHeight="1" x14ac:dyDescent="0.35">
      <c r="A31" s="23" t="s">
        <v>219</v>
      </c>
      <c r="B31" s="24" t="s">
        <v>266</v>
      </c>
      <c r="C31" s="25">
        <v>156</v>
      </c>
      <c r="D31" s="25">
        <v>5</v>
      </c>
      <c r="E31" s="18">
        <f>Assumptions!$B$15</f>
        <v>12</v>
      </c>
      <c r="F31" s="9">
        <f t="shared" si="0"/>
        <v>60</v>
      </c>
      <c r="G31" s="25"/>
      <c r="H31" s="9">
        <f t="shared" si="3"/>
        <v>60</v>
      </c>
      <c r="I31" s="20">
        <f>Assumptions!$B$16</f>
        <v>0.3</v>
      </c>
      <c r="J31" s="9">
        <f t="shared" si="2"/>
        <v>12168</v>
      </c>
      <c r="K31" s="26" t="s">
        <v>267</v>
      </c>
      <c r="L31" s="2"/>
    </row>
    <row r="32" spans="1:12" ht="15.75" customHeight="1" x14ac:dyDescent="0.35">
      <c r="A32" s="23" t="s">
        <v>219</v>
      </c>
      <c r="B32" s="24" t="s">
        <v>268</v>
      </c>
      <c r="C32" s="25">
        <v>170</v>
      </c>
      <c r="D32" s="25">
        <v>2</v>
      </c>
      <c r="E32" s="18">
        <f>Assumptions!$B$15</f>
        <v>12</v>
      </c>
      <c r="F32" s="9">
        <f t="shared" si="0"/>
        <v>24</v>
      </c>
      <c r="G32" s="25"/>
      <c r="H32" s="9">
        <f t="shared" si="3"/>
        <v>24</v>
      </c>
      <c r="I32" s="20">
        <f>Assumptions!$B$16</f>
        <v>0.3</v>
      </c>
      <c r="J32" s="9">
        <f t="shared" si="2"/>
        <v>5304</v>
      </c>
      <c r="K32" s="26" t="s">
        <v>269</v>
      </c>
      <c r="L32" s="2"/>
    </row>
    <row r="33" spans="1:12" ht="15.75" customHeight="1" x14ac:dyDescent="0.35">
      <c r="A33" s="23" t="s">
        <v>219</v>
      </c>
      <c r="B33" s="24" t="s">
        <v>270</v>
      </c>
      <c r="C33" s="25">
        <v>60</v>
      </c>
      <c r="D33" s="25">
        <v>3</v>
      </c>
      <c r="E33" s="18">
        <f>Assumptions!$B$15</f>
        <v>12</v>
      </c>
      <c r="F33" s="9">
        <f t="shared" si="0"/>
        <v>36</v>
      </c>
      <c r="G33" s="25"/>
      <c r="H33" s="9">
        <f t="shared" si="3"/>
        <v>36</v>
      </c>
      <c r="I33" s="20">
        <f>Assumptions!$B$16</f>
        <v>0.3</v>
      </c>
      <c r="J33" s="9">
        <f t="shared" si="2"/>
        <v>2808</v>
      </c>
      <c r="K33" s="26" t="s">
        <v>271</v>
      </c>
      <c r="L33" s="2"/>
    </row>
    <row r="34" spans="1:12" ht="15.75" customHeight="1" x14ac:dyDescent="0.35">
      <c r="A34" s="23" t="s">
        <v>219</v>
      </c>
      <c r="B34" s="24" t="s">
        <v>272</v>
      </c>
      <c r="C34" s="25">
        <v>50</v>
      </c>
      <c r="D34" s="25">
        <v>1</v>
      </c>
      <c r="E34" s="18">
        <f>Assumptions!$B$15</f>
        <v>12</v>
      </c>
      <c r="F34" s="9">
        <f t="shared" si="0"/>
        <v>12</v>
      </c>
      <c r="G34" s="25">
        <v>5</v>
      </c>
      <c r="H34" s="9">
        <f t="shared" si="3"/>
        <v>17</v>
      </c>
      <c r="I34" s="20">
        <f>Assumptions!$B$16</f>
        <v>0.3</v>
      </c>
      <c r="J34" s="9">
        <f t="shared" si="2"/>
        <v>1105</v>
      </c>
      <c r="K34" s="26" t="s">
        <v>273</v>
      </c>
      <c r="L34" s="2" t="s">
        <v>274</v>
      </c>
    </row>
    <row r="35" spans="1:12" ht="15.75" customHeight="1" x14ac:dyDescent="0.35">
      <c r="A35" s="21" t="s">
        <v>223</v>
      </c>
      <c r="B35" s="33"/>
      <c r="C35" s="33"/>
      <c r="D35" s="22">
        <f>SUM(D8:D34)</f>
        <v>90</v>
      </c>
      <c r="E35" s="33"/>
      <c r="F35" s="22">
        <f t="shared" ref="F35:H35" si="4">SUM(F8:F34)</f>
        <v>1074</v>
      </c>
      <c r="G35" s="22">
        <f t="shared" si="4"/>
        <v>259</v>
      </c>
      <c r="H35" s="22">
        <f t="shared" si="4"/>
        <v>1333</v>
      </c>
      <c r="I35" s="33"/>
      <c r="J35" s="22">
        <f>SUM(J8:J34)</f>
        <v>248167.4</v>
      </c>
    </row>
    <row r="36" spans="1:12" ht="15.75" customHeight="1" x14ac:dyDescent="0.35"/>
    <row r="37" spans="1:12" ht="15.75" customHeight="1" x14ac:dyDescent="0.35">
      <c r="A37" s="2" t="s">
        <v>275</v>
      </c>
    </row>
    <row r="38" spans="1:12" ht="15.75" customHeight="1" x14ac:dyDescent="0.35"/>
    <row r="39" spans="1:12" ht="15.75" customHeight="1" x14ac:dyDescent="0.35"/>
    <row r="40" spans="1:12" ht="15.75" customHeight="1" x14ac:dyDescent="0.35"/>
    <row r="41" spans="1:12" ht="15.75" customHeight="1" x14ac:dyDescent="0.35"/>
    <row r="42" spans="1:12" ht="15.75" customHeight="1" x14ac:dyDescent="0.35"/>
    <row r="43" spans="1:12" ht="15.75" customHeight="1" x14ac:dyDescent="0.35"/>
    <row r="44" spans="1:12" ht="15.75" customHeight="1" x14ac:dyDescent="0.35"/>
    <row r="45" spans="1:12" ht="15.75" customHeight="1" x14ac:dyDescent="0.35"/>
    <row r="46" spans="1:12" ht="15.75" customHeight="1" x14ac:dyDescent="0.35"/>
    <row r="47" spans="1:12" ht="15.75" customHeight="1" x14ac:dyDescent="0.35"/>
    <row r="48" spans="1:12"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row r="1007" ht="15.75" customHeight="1" x14ac:dyDescent="0.35"/>
    <row r="1008" ht="15.75" customHeight="1" x14ac:dyDescent="0.35"/>
    <row r="1009" ht="15.75" customHeight="1" x14ac:dyDescent="0.35"/>
    <row r="1010" ht="15.75" customHeight="1" x14ac:dyDescent="0.35"/>
  </sheetData>
  <pageMargins left="0.75" right="0.75" top="1" bottom="1"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01"/>
  <sheetViews>
    <sheetView showGridLines="0" workbookViewId="0"/>
  </sheetViews>
  <sheetFormatPr defaultColWidth="14.453125" defaultRowHeight="15" customHeight="1" x14ac:dyDescent="0.35"/>
  <cols>
    <col min="1" max="1" width="24" customWidth="1"/>
    <col min="2" max="2" width="11" customWidth="1"/>
    <col min="3" max="3" width="9" customWidth="1"/>
    <col min="4" max="4" width="10" customWidth="1"/>
    <col min="5" max="5" width="13" customWidth="1"/>
    <col min="6" max="6" width="11" customWidth="1"/>
    <col min="7" max="7" width="12" customWidth="1"/>
    <col min="8" max="9" width="13" customWidth="1"/>
    <col min="10" max="11" width="52" customWidth="1"/>
    <col min="12" max="12" width="60" customWidth="1"/>
    <col min="13" max="26" width="8.7265625" customWidth="1"/>
  </cols>
  <sheetData>
    <row r="1" spans="1:12" ht="18.5" x14ac:dyDescent="0.45">
      <c r="A1" s="37" t="s">
        <v>278</v>
      </c>
    </row>
    <row r="2" spans="1:12" ht="18" x14ac:dyDescent="0.4">
      <c r="A2" s="1" t="s">
        <v>78</v>
      </c>
    </row>
    <row r="3" spans="1:12" ht="14.5" x14ac:dyDescent="0.35">
      <c r="A3" s="2" t="s">
        <v>80</v>
      </c>
    </row>
    <row r="4" spans="1:12" ht="14.5" x14ac:dyDescent="0.35">
      <c r="A4" s="5" t="s">
        <v>81</v>
      </c>
    </row>
    <row r="5" spans="1:12" ht="14.5" x14ac:dyDescent="0.35">
      <c r="A5" s="2" t="s">
        <v>82</v>
      </c>
    </row>
    <row r="7" spans="1:12" ht="31.5" customHeight="1" x14ac:dyDescent="0.35">
      <c r="A7" s="4" t="s">
        <v>8</v>
      </c>
      <c r="B7" s="4" t="s">
        <v>19</v>
      </c>
      <c r="C7" s="4" t="s">
        <v>13</v>
      </c>
      <c r="D7" s="4" t="s">
        <v>84</v>
      </c>
      <c r="E7" s="4" t="s">
        <v>85</v>
      </c>
      <c r="F7" s="4" t="s">
        <v>87</v>
      </c>
      <c r="G7" s="4" t="s">
        <v>88</v>
      </c>
      <c r="H7" s="4" t="s">
        <v>89</v>
      </c>
      <c r="I7" s="4" t="s">
        <v>15</v>
      </c>
      <c r="J7" s="4" t="s">
        <v>91</v>
      </c>
      <c r="K7" s="4" t="s">
        <v>92</v>
      </c>
      <c r="L7" s="4" t="s">
        <v>35</v>
      </c>
    </row>
    <row r="8" spans="1:12" ht="20" x14ac:dyDescent="0.35">
      <c r="A8" s="27" t="s">
        <v>0</v>
      </c>
      <c r="B8" s="27" t="s">
        <v>50</v>
      </c>
      <c r="C8" s="9">
        <v>0</v>
      </c>
      <c r="D8" s="9">
        <v>0</v>
      </c>
      <c r="E8" s="9">
        <v>2</v>
      </c>
      <c r="F8" s="9">
        <v>1</v>
      </c>
      <c r="G8" s="9">
        <v>0</v>
      </c>
      <c r="H8" s="9">
        <v>4</v>
      </c>
      <c r="I8" s="28">
        <v>3</v>
      </c>
      <c r="J8" s="29" t="s">
        <v>96</v>
      </c>
      <c r="K8" s="29" t="s">
        <v>97</v>
      </c>
      <c r="L8" s="29" t="s">
        <v>98</v>
      </c>
    </row>
    <row r="9" spans="1:12" ht="20" x14ac:dyDescent="0.35">
      <c r="A9" s="27" t="s">
        <v>0</v>
      </c>
      <c r="B9" s="27" t="s">
        <v>57</v>
      </c>
      <c r="C9" s="9">
        <v>0</v>
      </c>
      <c r="D9" s="9">
        <v>2</v>
      </c>
      <c r="E9" s="9">
        <v>6</v>
      </c>
      <c r="F9" s="9">
        <v>0</v>
      </c>
      <c r="G9" s="9">
        <v>2</v>
      </c>
      <c r="H9" s="9">
        <v>6</v>
      </c>
      <c r="I9" s="28">
        <v>10</v>
      </c>
      <c r="J9" s="29" t="s">
        <v>99</v>
      </c>
      <c r="K9" s="29" t="s">
        <v>100</v>
      </c>
      <c r="L9" s="29" t="s">
        <v>101</v>
      </c>
    </row>
    <row r="10" spans="1:12" ht="20" x14ac:dyDescent="0.35">
      <c r="A10" s="27" t="s">
        <v>0</v>
      </c>
      <c r="B10" s="27" t="s">
        <v>61</v>
      </c>
      <c r="C10" s="9">
        <v>4</v>
      </c>
      <c r="D10" s="9">
        <v>3</v>
      </c>
      <c r="E10" s="9">
        <v>4</v>
      </c>
      <c r="F10" s="9">
        <v>0</v>
      </c>
      <c r="G10" s="9">
        <v>1</v>
      </c>
      <c r="H10" s="9">
        <v>5</v>
      </c>
      <c r="I10" s="28">
        <v>4</v>
      </c>
      <c r="J10" s="29" t="s">
        <v>103</v>
      </c>
      <c r="K10" s="29" t="s">
        <v>104</v>
      </c>
      <c r="L10" s="29" t="s">
        <v>105</v>
      </c>
    </row>
    <row r="11" spans="1:12" ht="14.5" x14ac:dyDescent="0.35">
      <c r="A11" s="27" t="s">
        <v>0</v>
      </c>
      <c r="B11" s="27" t="s">
        <v>66</v>
      </c>
      <c r="C11" s="9">
        <v>5</v>
      </c>
      <c r="D11" s="9">
        <v>1</v>
      </c>
      <c r="E11" s="9">
        <v>5</v>
      </c>
      <c r="F11" s="9">
        <v>0</v>
      </c>
      <c r="G11" s="9">
        <v>1</v>
      </c>
      <c r="H11" s="9">
        <v>5</v>
      </c>
      <c r="I11" s="28">
        <v>2</v>
      </c>
      <c r="J11" s="29" t="s">
        <v>110</v>
      </c>
      <c r="K11" s="29" t="s">
        <v>111</v>
      </c>
      <c r="L11" s="29" t="s">
        <v>113</v>
      </c>
    </row>
    <row r="12" spans="1:12" ht="20" x14ac:dyDescent="0.35">
      <c r="A12" s="27" t="s">
        <v>0</v>
      </c>
      <c r="B12" s="27" t="s">
        <v>71</v>
      </c>
      <c r="C12" s="9">
        <v>5</v>
      </c>
      <c r="D12" s="9">
        <v>1</v>
      </c>
      <c r="E12" s="9">
        <v>9</v>
      </c>
      <c r="F12" s="9">
        <v>0</v>
      </c>
      <c r="G12" s="9">
        <v>1</v>
      </c>
      <c r="H12" s="9">
        <v>9</v>
      </c>
      <c r="I12" s="28">
        <v>6</v>
      </c>
      <c r="J12" s="29" t="s">
        <v>114</v>
      </c>
      <c r="K12" s="29" t="s">
        <v>115</v>
      </c>
      <c r="L12" s="29" t="s">
        <v>116</v>
      </c>
    </row>
    <row r="13" spans="1:12" ht="14.5" x14ac:dyDescent="0.35">
      <c r="A13" s="27" t="s">
        <v>0</v>
      </c>
      <c r="B13" s="27" t="s">
        <v>76</v>
      </c>
      <c r="C13" s="9">
        <v>4</v>
      </c>
      <c r="D13" s="9">
        <v>1</v>
      </c>
      <c r="E13" s="9">
        <v>3</v>
      </c>
      <c r="F13" s="9">
        <v>0</v>
      </c>
      <c r="G13" s="9">
        <v>1</v>
      </c>
      <c r="H13" s="9">
        <v>4</v>
      </c>
      <c r="I13" s="28">
        <v>1</v>
      </c>
      <c r="J13" s="29" t="s">
        <v>117</v>
      </c>
      <c r="K13" s="29" t="s">
        <v>118</v>
      </c>
      <c r="L13" s="29" t="s">
        <v>119</v>
      </c>
    </row>
    <row r="14" spans="1:12" ht="14.5" x14ac:dyDescent="0.35">
      <c r="A14" s="27" t="s">
        <v>0</v>
      </c>
      <c r="B14" s="27" t="s">
        <v>90</v>
      </c>
      <c r="C14" s="9">
        <v>2</v>
      </c>
      <c r="D14" s="9">
        <v>3</v>
      </c>
      <c r="E14" s="9">
        <v>2</v>
      </c>
      <c r="F14" s="9">
        <v>0</v>
      </c>
      <c r="G14" s="9">
        <v>1</v>
      </c>
      <c r="H14" s="9">
        <v>2</v>
      </c>
      <c r="I14" s="28">
        <v>4</v>
      </c>
      <c r="J14" s="29" t="s">
        <v>121</v>
      </c>
      <c r="K14" s="29" t="s">
        <v>122</v>
      </c>
      <c r="L14" s="29" t="s">
        <v>123</v>
      </c>
    </row>
    <row r="15" spans="1:12" ht="14.5" x14ac:dyDescent="0.35">
      <c r="A15" s="27" t="s">
        <v>0</v>
      </c>
      <c r="B15" s="27" t="s">
        <v>106</v>
      </c>
      <c r="C15" s="9">
        <v>5</v>
      </c>
      <c r="D15" s="9">
        <v>0</v>
      </c>
      <c r="E15" s="9">
        <v>5</v>
      </c>
      <c r="F15" s="9">
        <v>0</v>
      </c>
      <c r="G15" s="9">
        <v>2</v>
      </c>
      <c r="H15" s="9">
        <v>5</v>
      </c>
      <c r="I15" s="28">
        <v>2</v>
      </c>
      <c r="J15" s="29" t="s">
        <v>96</v>
      </c>
      <c r="K15" s="29" t="s">
        <v>126</v>
      </c>
      <c r="L15" s="29" t="s">
        <v>127</v>
      </c>
    </row>
    <row r="16" spans="1:12" ht="14.5" x14ac:dyDescent="0.35">
      <c r="A16" s="27" t="s">
        <v>0</v>
      </c>
      <c r="B16" s="27" t="s">
        <v>124</v>
      </c>
      <c r="C16" s="9">
        <v>1</v>
      </c>
      <c r="D16" s="9">
        <v>0</v>
      </c>
      <c r="E16" s="9">
        <v>1</v>
      </c>
      <c r="F16" s="9">
        <v>0</v>
      </c>
      <c r="G16" s="9">
        <v>0</v>
      </c>
      <c r="H16" s="9">
        <v>1</v>
      </c>
      <c r="I16" s="28">
        <v>0</v>
      </c>
      <c r="J16" s="29" t="s">
        <v>96</v>
      </c>
      <c r="K16" s="29" t="s">
        <v>96</v>
      </c>
      <c r="L16" s="29"/>
    </row>
    <row r="17" spans="1:12" ht="20" x14ac:dyDescent="0.35">
      <c r="A17" s="27" t="s">
        <v>0</v>
      </c>
      <c r="B17" s="27" t="s">
        <v>128</v>
      </c>
      <c r="C17" s="9">
        <v>1</v>
      </c>
      <c r="D17" s="9">
        <v>3</v>
      </c>
      <c r="E17" s="9">
        <v>1</v>
      </c>
      <c r="F17" s="9">
        <v>2</v>
      </c>
      <c r="G17" s="9">
        <v>3</v>
      </c>
      <c r="H17" s="9">
        <v>1</v>
      </c>
      <c r="I17" s="28">
        <v>8</v>
      </c>
      <c r="J17" s="29" t="s">
        <v>132</v>
      </c>
      <c r="K17" s="29" t="s">
        <v>133</v>
      </c>
      <c r="L17" s="29" t="s">
        <v>134</v>
      </c>
    </row>
    <row r="18" spans="1:12" ht="14.5" x14ac:dyDescent="0.35">
      <c r="A18" s="27" t="s">
        <v>0</v>
      </c>
      <c r="B18" s="27" t="s">
        <v>135</v>
      </c>
      <c r="C18" s="9">
        <v>4</v>
      </c>
      <c r="D18" s="9">
        <v>0</v>
      </c>
      <c r="E18" s="9">
        <v>4</v>
      </c>
      <c r="F18" s="9">
        <v>0</v>
      </c>
      <c r="G18" s="9">
        <v>0</v>
      </c>
      <c r="H18" s="9">
        <v>4</v>
      </c>
      <c r="I18" s="28">
        <v>0</v>
      </c>
      <c r="J18" s="29" t="s">
        <v>96</v>
      </c>
      <c r="K18" s="29" t="s">
        <v>96</v>
      </c>
      <c r="L18" s="29"/>
    </row>
    <row r="19" spans="1:12" ht="14.5" x14ac:dyDescent="0.35">
      <c r="A19" s="27" t="s">
        <v>0</v>
      </c>
      <c r="B19" s="27" t="s">
        <v>136</v>
      </c>
      <c r="C19" s="9">
        <v>2</v>
      </c>
      <c r="D19" s="9">
        <v>1</v>
      </c>
      <c r="E19" s="9">
        <v>2</v>
      </c>
      <c r="F19" s="9">
        <v>0</v>
      </c>
      <c r="G19" s="9">
        <v>0</v>
      </c>
      <c r="H19" s="9">
        <v>2</v>
      </c>
      <c r="I19" s="28">
        <v>1</v>
      </c>
      <c r="J19" s="29" t="s">
        <v>139</v>
      </c>
      <c r="K19" s="29" t="s">
        <v>96</v>
      </c>
      <c r="L19" s="29"/>
    </row>
    <row r="20" spans="1:12" ht="20" x14ac:dyDescent="0.35">
      <c r="A20" s="27" t="s">
        <v>0</v>
      </c>
      <c r="B20" s="27" t="s">
        <v>140</v>
      </c>
      <c r="C20" s="9">
        <v>4</v>
      </c>
      <c r="D20" s="9">
        <v>3</v>
      </c>
      <c r="E20" s="9">
        <v>4</v>
      </c>
      <c r="F20" s="9">
        <v>0</v>
      </c>
      <c r="G20" s="9">
        <v>2</v>
      </c>
      <c r="H20" s="9">
        <v>4</v>
      </c>
      <c r="I20" s="28">
        <v>5</v>
      </c>
      <c r="J20" s="29" t="s">
        <v>141</v>
      </c>
      <c r="K20" s="29" t="s">
        <v>142</v>
      </c>
      <c r="L20" s="29" t="s">
        <v>143</v>
      </c>
    </row>
    <row r="21" spans="1:12" ht="20" x14ac:dyDescent="0.35">
      <c r="A21" s="27" t="s">
        <v>0</v>
      </c>
      <c r="B21" s="27" t="s">
        <v>144</v>
      </c>
      <c r="C21" s="9">
        <v>2</v>
      </c>
      <c r="D21" s="9">
        <v>0</v>
      </c>
      <c r="E21" s="9">
        <v>3</v>
      </c>
      <c r="F21" s="9">
        <v>0</v>
      </c>
      <c r="G21" s="9">
        <v>0</v>
      </c>
      <c r="H21" s="9">
        <v>3</v>
      </c>
      <c r="I21" s="28">
        <v>1</v>
      </c>
      <c r="J21" s="29" t="s">
        <v>96</v>
      </c>
      <c r="K21" s="29" t="s">
        <v>96</v>
      </c>
      <c r="L21" s="29" t="s">
        <v>145</v>
      </c>
    </row>
    <row r="22" spans="1:12" ht="15.75" customHeight="1" x14ac:dyDescent="0.35">
      <c r="A22" s="30" t="s">
        <v>146</v>
      </c>
      <c r="B22" s="31"/>
      <c r="C22" s="22">
        <f t="shared" ref="C22:I22" si="0">SUM(C8:C21)</f>
        <v>39</v>
      </c>
      <c r="D22" s="22">
        <f t="shared" si="0"/>
        <v>18</v>
      </c>
      <c r="E22" s="22">
        <f t="shared" si="0"/>
        <v>51</v>
      </c>
      <c r="F22" s="22">
        <f t="shared" si="0"/>
        <v>3</v>
      </c>
      <c r="G22" s="22">
        <f t="shared" si="0"/>
        <v>14</v>
      </c>
      <c r="H22" s="22">
        <f t="shared" si="0"/>
        <v>55</v>
      </c>
      <c r="I22" s="22">
        <f t="shared" si="0"/>
        <v>47</v>
      </c>
      <c r="J22" s="31"/>
      <c r="K22" s="31"/>
      <c r="L22" s="32" t="s">
        <v>157</v>
      </c>
    </row>
    <row r="23" spans="1:12" ht="15.75" customHeight="1" x14ac:dyDescent="0.35"/>
    <row r="24" spans="1:12" ht="15.75" customHeight="1" x14ac:dyDescent="0.35">
      <c r="A24" s="27" t="s">
        <v>1</v>
      </c>
      <c r="B24" s="27" t="s">
        <v>50</v>
      </c>
      <c r="C24" s="9">
        <v>2</v>
      </c>
      <c r="D24" s="9">
        <v>12</v>
      </c>
      <c r="E24" s="9">
        <v>9</v>
      </c>
      <c r="F24" s="9">
        <v>4</v>
      </c>
      <c r="G24" s="9">
        <v>5</v>
      </c>
      <c r="H24" s="9">
        <v>8</v>
      </c>
      <c r="I24" s="28">
        <v>28</v>
      </c>
      <c r="J24" s="29" t="s">
        <v>161</v>
      </c>
      <c r="K24" s="29" t="s">
        <v>162</v>
      </c>
      <c r="L24" s="29" t="s">
        <v>163</v>
      </c>
    </row>
    <row r="25" spans="1:12" ht="15.75" customHeight="1" x14ac:dyDescent="0.35">
      <c r="A25" s="27" t="s">
        <v>1</v>
      </c>
      <c r="B25" s="27" t="s">
        <v>57</v>
      </c>
      <c r="C25" s="9">
        <v>2</v>
      </c>
      <c r="D25" s="9">
        <v>1</v>
      </c>
      <c r="E25" s="9">
        <v>5</v>
      </c>
      <c r="F25" s="9">
        <v>0</v>
      </c>
      <c r="G25" s="9">
        <v>0</v>
      </c>
      <c r="H25" s="9">
        <v>5</v>
      </c>
      <c r="I25" s="28">
        <v>4</v>
      </c>
      <c r="J25" s="29" t="s">
        <v>164</v>
      </c>
      <c r="K25" s="29" t="s">
        <v>96</v>
      </c>
      <c r="L25" s="29" t="s">
        <v>165</v>
      </c>
    </row>
    <row r="26" spans="1:12" ht="15.75" customHeight="1" x14ac:dyDescent="0.35">
      <c r="A26" s="27" t="s">
        <v>1</v>
      </c>
      <c r="B26" s="27" t="s">
        <v>61</v>
      </c>
      <c r="C26" s="9">
        <v>5</v>
      </c>
      <c r="D26" s="9">
        <v>3</v>
      </c>
      <c r="E26" s="9">
        <v>5</v>
      </c>
      <c r="F26" s="9">
        <v>0</v>
      </c>
      <c r="G26" s="9">
        <v>3</v>
      </c>
      <c r="H26" s="9">
        <v>5</v>
      </c>
      <c r="I26" s="28">
        <v>6</v>
      </c>
      <c r="J26" s="29" t="s">
        <v>169</v>
      </c>
      <c r="K26" s="29" t="s">
        <v>170</v>
      </c>
      <c r="L26" s="29" t="s">
        <v>171</v>
      </c>
    </row>
    <row r="27" spans="1:12" ht="15.75" customHeight="1" x14ac:dyDescent="0.35">
      <c r="A27" s="27" t="s">
        <v>1</v>
      </c>
      <c r="B27" s="27" t="s">
        <v>66</v>
      </c>
      <c r="C27" s="9">
        <v>1</v>
      </c>
      <c r="D27" s="9">
        <v>6</v>
      </c>
      <c r="E27" s="9">
        <v>5</v>
      </c>
      <c r="F27" s="9">
        <v>2</v>
      </c>
      <c r="G27" s="9">
        <v>4</v>
      </c>
      <c r="H27" s="9">
        <v>9</v>
      </c>
      <c r="I27" s="28">
        <v>16</v>
      </c>
      <c r="J27" s="29" t="s">
        <v>173</v>
      </c>
      <c r="K27" s="29" t="s">
        <v>174</v>
      </c>
      <c r="L27" s="29" t="s">
        <v>176</v>
      </c>
    </row>
    <row r="28" spans="1:12" ht="15.75" customHeight="1" x14ac:dyDescent="0.35">
      <c r="A28" s="27" t="s">
        <v>1</v>
      </c>
      <c r="B28" s="27" t="s">
        <v>71</v>
      </c>
      <c r="C28" s="9">
        <v>0</v>
      </c>
      <c r="D28" s="9">
        <v>0</v>
      </c>
      <c r="E28" s="9">
        <v>7</v>
      </c>
      <c r="F28" s="9">
        <v>0</v>
      </c>
      <c r="G28" s="9">
        <v>3</v>
      </c>
      <c r="H28" s="9">
        <v>24</v>
      </c>
      <c r="I28" s="28">
        <v>10</v>
      </c>
      <c r="J28" s="29" t="s">
        <v>96</v>
      </c>
      <c r="K28" s="29" t="s">
        <v>179</v>
      </c>
      <c r="L28" s="29" t="s">
        <v>180</v>
      </c>
    </row>
    <row r="29" spans="1:12" ht="15.75" customHeight="1" x14ac:dyDescent="0.35">
      <c r="A29" s="27" t="s">
        <v>1</v>
      </c>
      <c r="B29" s="27" t="s">
        <v>76</v>
      </c>
      <c r="C29" s="9">
        <v>4</v>
      </c>
      <c r="D29" s="9">
        <v>3</v>
      </c>
      <c r="E29" s="9">
        <v>5</v>
      </c>
      <c r="F29" s="9">
        <v>0</v>
      </c>
      <c r="G29" s="9">
        <v>2</v>
      </c>
      <c r="H29" s="9">
        <v>5</v>
      </c>
      <c r="I29" s="28">
        <v>6</v>
      </c>
      <c r="J29" s="29" t="s">
        <v>181</v>
      </c>
      <c r="K29" s="29" t="s">
        <v>182</v>
      </c>
      <c r="L29" s="29" t="s">
        <v>183</v>
      </c>
    </row>
    <row r="30" spans="1:12" ht="15.75" customHeight="1" x14ac:dyDescent="0.35">
      <c r="A30" s="27" t="s">
        <v>1</v>
      </c>
      <c r="B30" s="27" t="s">
        <v>109</v>
      </c>
      <c r="C30" s="9">
        <v>0</v>
      </c>
      <c r="D30" s="9">
        <v>0</v>
      </c>
      <c r="E30" s="9">
        <v>1</v>
      </c>
      <c r="F30" s="9">
        <v>0</v>
      </c>
      <c r="G30" s="9">
        <v>1</v>
      </c>
      <c r="H30" s="9">
        <v>1</v>
      </c>
      <c r="I30" s="28">
        <v>2</v>
      </c>
      <c r="J30" s="29" t="s">
        <v>96</v>
      </c>
      <c r="K30" s="29" t="s">
        <v>184</v>
      </c>
      <c r="L30" s="29" t="s">
        <v>185</v>
      </c>
    </row>
    <row r="31" spans="1:12" ht="15.75" customHeight="1" x14ac:dyDescent="0.35">
      <c r="A31" s="27" t="s">
        <v>1</v>
      </c>
      <c r="B31" s="27" t="s">
        <v>130</v>
      </c>
      <c r="C31" s="9">
        <v>0</v>
      </c>
      <c r="D31" s="9">
        <v>0</v>
      </c>
      <c r="E31" s="9">
        <v>0</v>
      </c>
      <c r="F31" s="9">
        <v>0</v>
      </c>
      <c r="G31" s="9">
        <v>1</v>
      </c>
      <c r="H31" s="9">
        <v>1</v>
      </c>
      <c r="I31" s="28">
        <v>1</v>
      </c>
      <c r="J31" s="29" t="s">
        <v>96</v>
      </c>
      <c r="K31" s="29" t="s">
        <v>188</v>
      </c>
      <c r="L31" s="29" t="s">
        <v>189</v>
      </c>
    </row>
    <row r="32" spans="1:12" ht="15.75" customHeight="1" x14ac:dyDescent="0.35">
      <c r="A32" s="27" t="s">
        <v>1</v>
      </c>
      <c r="B32" s="27" t="s">
        <v>90</v>
      </c>
      <c r="C32" s="9">
        <v>3</v>
      </c>
      <c r="D32" s="9">
        <v>0</v>
      </c>
      <c r="E32" s="9">
        <v>4</v>
      </c>
      <c r="F32" s="9">
        <v>0</v>
      </c>
      <c r="G32" s="9">
        <v>2</v>
      </c>
      <c r="H32" s="9">
        <v>4</v>
      </c>
      <c r="I32" s="28">
        <v>3</v>
      </c>
      <c r="J32" s="29" t="s">
        <v>96</v>
      </c>
      <c r="K32" s="29" t="s">
        <v>190</v>
      </c>
      <c r="L32" s="29" t="s">
        <v>191</v>
      </c>
    </row>
    <row r="33" spans="1:12" ht="15.75" customHeight="1" x14ac:dyDescent="0.35">
      <c r="A33" s="27" t="s">
        <v>1</v>
      </c>
      <c r="B33" s="27" t="s">
        <v>106</v>
      </c>
      <c r="C33" s="9">
        <v>7</v>
      </c>
      <c r="D33" s="9">
        <v>0</v>
      </c>
      <c r="E33" s="9">
        <v>7</v>
      </c>
      <c r="F33" s="9">
        <v>0</v>
      </c>
      <c r="G33" s="9">
        <v>1</v>
      </c>
      <c r="H33" s="9">
        <v>7</v>
      </c>
      <c r="I33" s="28">
        <v>1</v>
      </c>
      <c r="J33" s="29" t="s">
        <v>96</v>
      </c>
      <c r="K33" s="29" t="s">
        <v>192</v>
      </c>
      <c r="L33" s="29" t="s">
        <v>193</v>
      </c>
    </row>
    <row r="34" spans="1:12" ht="15.75" customHeight="1" x14ac:dyDescent="0.35">
      <c r="A34" s="27" t="s">
        <v>1</v>
      </c>
      <c r="B34" s="27" t="s">
        <v>128</v>
      </c>
      <c r="C34" s="9">
        <v>8</v>
      </c>
      <c r="D34" s="9">
        <v>1</v>
      </c>
      <c r="E34" s="9">
        <v>8</v>
      </c>
      <c r="F34" s="9">
        <v>0</v>
      </c>
      <c r="G34" s="9">
        <v>2</v>
      </c>
      <c r="H34" s="9">
        <v>8</v>
      </c>
      <c r="I34" s="28">
        <v>3</v>
      </c>
      <c r="J34" s="29" t="s">
        <v>195</v>
      </c>
      <c r="K34" s="29" t="s">
        <v>196</v>
      </c>
      <c r="L34" s="29" t="s">
        <v>197</v>
      </c>
    </row>
    <row r="35" spans="1:12" ht="15.75" customHeight="1" x14ac:dyDescent="0.35">
      <c r="A35" s="27" t="s">
        <v>1</v>
      </c>
      <c r="B35" s="27" t="s">
        <v>135</v>
      </c>
      <c r="C35" s="9">
        <v>6</v>
      </c>
      <c r="D35" s="9">
        <v>0</v>
      </c>
      <c r="E35" s="9">
        <v>6</v>
      </c>
      <c r="F35" s="9">
        <v>0</v>
      </c>
      <c r="G35" s="9">
        <v>1</v>
      </c>
      <c r="H35" s="9">
        <v>6</v>
      </c>
      <c r="I35" s="28">
        <v>1</v>
      </c>
      <c r="J35" s="29" t="s">
        <v>96</v>
      </c>
      <c r="K35" s="29" t="s">
        <v>199</v>
      </c>
      <c r="L35" s="29" t="s">
        <v>200</v>
      </c>
    </row>
    <row r="36" spans="1:12" ht="15.75" customHeight="1" x14ac:dyDescent="0.35">
      <c r="A36" s="27" t="s">
        <v>1</v>
      </c>
      <c r="B36" s="27" t="s">
        <v>136</v>
      </c>
      <c r="C36" s="9">
        <v>5</v>
      </c>
      <c r="D36" s="9">
        <v>0</v>
      </c>
      <c r="E36" s="9">
        <v>6</v>
      </c>
      <c r="F36" s="9">
        <v>0</v>
      </c>
      <c r="G36" s="9">
        <v>3</v>
      </c>
      <c r="H36" s="9">
        <v>6</v>
      </c>
      <c r="I36" s="28">
        <v>4</v>
      </c>
      <c r="J36" s="29" t="s">
        <v>96</v>
      </c>
      <c r="K36" s="29" t="s">
        <v>202</v>
      </c>
      <c r="L36" s="29" t="s">
        <v>203</v>
      </c>
    </row>
    <row r="37" spans="1:12" ht="15.75" customHeight="1" x14ac:dyDescent="0.35">
      <c r="A37" s="27" t="s">
        <v>1</v>
      </c>
      <c r="B37" s="27" t="s">
        <v>140</v>
      </c>
      <c r="C37" s="9">
        <v>5</v>
      </c>
      <c r="D37" s="9">
        <v>6</v>
      </c>
      <c r="E37" s="9">
        <v>7</v>
      </c>
      <c r="F37" s="9">
        <v>0</v>
      </c>
      <c r="G37" s="9">
        <v>3</v>
      </c>
      <c r="H37" s="9">
        <v>7</v>
      </c>
      <c r="I37" s="28">
        <v>11</v>
      </c>
      <c r="J37" s="29" t="s">
        <v>204</v>
      </c>
      <c r="K37" s="29" t="s">
        <v>205</v>
      </c>
      <c r="L37" s="29" t="s">
        <v>206</v>
      </c>
    </row>
    <row r="38" spans="1:12" ht="15.75" customHeight="1" x14ac:dyDescent="0.35">
      <c r="A38" s="27" t="s">
        <v>1</v>
      </c>
      <c r="B38" s="27" t="s">
        <v>207</v>
      </c>
      <c r="C38" s="9">
        <v>1</v>
      </c>
      <c r="D38" s="9">
        <v>2</v>
      </c>
      <c r="E38" s="9">
        <v>3</v>
      </c>
      <c r="F38" s="9">
        <v>0</v>
      </c>
      <c r="G38" s="9">
        <v>3</v>
      </c>
      <c r="H38" s="9">
        <v>3</v>
      </c>
      <c r="I38" s="28">
        <v>7</v>
      </c>
      <c r="J38" s="29" t="s">
        <v>208</v>
      </c>
      <c r="K38" s="29" t="s">
        <v>209</v>
      </c>
      <c r="L38" s="29" t="s">
        <v>210</v>
      </c>
    </row>
    <row r="39" spans="1:12" ht="15.75" customHeight="1" x14ac:dyDescent="0.35">
      <c r="A39" s="27" t="s">
        <v>1</v>
      </c>
      <c r="B39" s="27" t="s">
        <v>211</v>
      </c>
      <c r="C39" s="9">
        <v>0</v>
      </c>
      <c r="D39" s="9">
        <v>0</v>
      </c>
      <c r="E39" s="9">
        <v>0</v>
      </c>
      <c r="F39" s="9">
        <v>0</v>
      </c>
      <c r="G39" s="9">
        <v>0</v>
      </c>
      <c r="H39" s="9">
        <v>0</v>
      </c>
      <c r="I39" s="28">
        <v>0</v>
      </c>
      <c r="J39" s="29" t="s">
        <v>96</v>
      </c>
      <c r="K39" s="29" t="s">
        <v>96</v>
      </c>
      <c r="L39" s="29" t="s">
        <v>212</v>
      </c>
    </row>
    <row r="40" spans="1:12" ht="15.75" customHeight="1" x14ac:dyDescent="0.35">
      <c r="A40" s="27" t="s">
        <v>1</v>
      </c>
      <c r="B40" s="27" t="s">
        <v>213</v>
      </c>
      <c r="C40" s="9">
        <v>30</v>
      </c>
      <c r="D40" s="9">
        <v>5</v>
      </c>
      <c r="E40" s="9">
        <v>30</v>
      </c>
      <c r="F40" s="9">
        <v>0</v>
      </c>
      <c r="G40" s="9">
        <v>4</v>
      </c>
      <c r="H40" s="9">
        <v>30</v>
      </c>
      <c r="I40" s="28">
        <v>9</v>
      </c>
      <c r="J40" s="29" t="s">
        <v>216</v>
      </c>
      <c r="K40" s="29" t="s">
        <v>217</v>
      </c>
      <c r="L40" s="29" t="s">
        <v>218</v>
      </c>
    </row>
    <row r="41" spans="1:12" ht="15.75" customHeight="1" x14ac:dyDescent="0.35">
      <c r="A41" s="27" t="s">
        <v>1</v>
      </c>
      <c r="B41" s="27" t="s">
        <v>219</v>
      </c>
      <c r="C41" s="9">
        <v>11</v>
      </c>
      <c r="D41" s="9">
        <v>2</v>
      </c>
      <c r="E41" s="9">
        <v>11</v>
      </c>
      <c r="F41" s="9">
        <v>0</v>
      </c>
      <c r="G41" s="9">
        <v>3</v>
      </c>
      <c r="H41" s="9">
        <v>11</v>
      </c>
      <c r="I41" s="28">
        <v>5</v>
      </c>
      <c r="J41" s="29" t="s">
        <v>220</v>
      </c>
      <c r="K41" s="29" t="s">
        <v>221</v>
      </c>
      <c r="L41" s="29" t="s">
        <v>222</v>
      </c>
    </row>
    <row r="42" spans="1:12" ht="15.75" customHeight="1" x14ac:dyDescent="0.35">
      <c r="A42" s="30" t="s">
        <v>223</v>
      </c>
      <c r="B42" s="31"/>
      <c r="C42" s="22">
        <f t="shared" ref="C42:I42" si="1">SUM(C24:C41)</f>
        <v>90</v>
      </c>
      <c r="D42" s="22">
        <f t="shared" si="1"/>
        <v>41</v>
      </c>
      <c r="E42" s="22">
        <f t="shared" si="1"/>
        <v>119</v>
      </c>
      <c r="F42" s="22">
        <f t="shared" si="1"/>
        <v>6</v>
      </c>
      <c r="G42" s="22">
        <f t="shared" si="1"/>
        <v>41</v>
      </c>
      <c r="H42" s="22">
        <f t="shared" si="1"/>
        <v>140</v>
      </c>
      <c r="I42" s="22">
        <f t="shared" si="1"/>
        <v>117</v>
      </c>
      <c r="J42" s="31"/>
      <c r="K42" s="31"/>
      <c r="L42" s="32" t="s">
        <v>226</v>
      </c>
    </row>
    <row r="43" spans="1:12" ht="15.75" customHeight="1" x14ac:dyDescent="0.35"/>
    <row r="44" spans="1:12" ht="15.75" customHeight="1" x14ac:dyDescent="0.35">
      <c r="A44" s="6" t="s">
        <v>228</v>
      </c>
    </row>
    <row r="45" spans="1:12" ht="15.75" customHeight="1" x14ac:dyDescent="0.35">
      <c r="A45" s="2" t="s">
        <v>229</v>
      </c>
    </row>
    <row r="46" spans="1:12" ht="15.75" customHeight="1" x14ac:dyDescent="0.35"/>
    <row r="47" spans="1:12" ht="15.75" customHeight="1" x14ac:dyDescent="0.35">
      <c r="A47" s="6" t="s">
        <v>0</v>
      </c>
    </row>
    <row r="48" spans="1:12" ht="15.75" customHeight="1" x14ac:dyDescent="0.35">
      <c r="B48" s="35" t="s">
        <v>230</v>
      </c>
      <c r="J48" s="36" t="s">
        <v>231</v>
      </c>
    </row>
    <row r="49" spans="1:10" ht="15.75" customHeight="1" x14ac:dyDescent="0.35">
      <c r="B49" s="35" t="s">
        <v>232</v>
      </c>
      <c r="J49" s="36" t="s">
        <v>233</v>
      </c>
    </row>
    <row r="50" spans="1:10" ht="15.75" customHeight="1" x14ac:dyDescent="0.35"/>
    <row r="51" spans="1:10" ht="15.75" customHeight="1" x14ac:dyDescent="0.35">
      <c r="A51" s="6" t="s">
        <v>1</v>
      </c>
    </row>
    <row r="52" spans="1:10" ht="15.75" customHeight="1" x14ac:dyDescent="0.35">
      <c r="B52" s="35" t="s">
        <v>234</v>
      </c>
      <c r="J52" s="36" t="s">
        <v>235</v>
      </c>
    </row>
    <row r="53" spans="1:10" ht="15.75" customHeight="1" x14ac:dyDescent="0.35">
      <c r="B53" s="35" t="s">
        <v>236</v>
      </c>
      <c r="J53" s="36" t="s">
        <v>237</v>
      </c>
    </row>
    <row r="54" spans="1:10" ht="15.75" customHeight="1" x14ac:dyDescent="0.35">
      <c r="B54" s="35" t="s">
        <v>238</v>
      </c>
      <c r="J54" s="36" t="s">
        <v>237</v>
      </c>
    </row>
    <row r="55" spans="1:10" ht="15.75" customHeight="1" x14ac:dyDescent="0.35">
      <c r="B55" s="35" t="s">
        <v>239</v>
      </c>
      <c r="J55" s="36" t="s">
        <v>240</v>
      </c>
    </row>
    <row r="56" spans="1:10" ht="15.75" customHeight="1" x14ac:dyDescent="0.35">
      <c r="B56" s="35" t="s">
        <v>241</v>
      </c>
      <c r="J56" s="36" t="s">
        <v>237</v>
      </c>
    </row>
    <row r="57" spans="1:10" ht="15.75" customHeight="1" x14ac:dyDescent="0.35">
      <c r="B57" s="35" t="s">
        <v>242</v>
      </c>
      <c r="J57" s="36" t="s">
        <v>244</v>
      </c>
    </row>
    <row r="58" spans="1:10" ht="15.75" customHeight="1" x14ac:dyDescent="0.35">
      <c r="B58" s="35" t="s">
        <v>245</v>
      </c>
      <c r="J58" s="36" t="s">
        <v>237</v>
      </c>
    </row>
    <row r="59" spans="1:10" ht="15.75" customHeight="1" x14ac:dyDescent="0.35">
      <c r="B59" s="35" t="s">
        <v>246</v>
      </c>
      <c r="J59" s="36" t="s">
        <v>248</v>
      </c>
    </row>
    <row r="60" spans="1:10" ht="15.75" customHeight="1" x14ac:dyDescent="0.35">
      <c r="B60" s="35" t="s">
        <v>249</v>
      </c>
      <c r="J60" s="36" t="s">
        <v>250</v>
      </c>
    </row>
    <row r="61" spans="1:10" ht="15.75" customHeight="1" x14ac:dyDescent="0.35"/>
    <row r="62" spans="1:10" ht="15.75" customHeight="1" x14ac:dyDescent="0.35"/>
    <row r="63" spans="1:10" ht="15.75" customHeight="1" x14ac:dyDescent="0.35"/>
    <row r="64" spans="1:10"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pageMargins left="0.75" right="0.75" top="1" bottom="1"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A51F6F4541DE4DB3313A0728690EC1" ma:contentTypeVersion="14" ma:contentTypeDescription="Create a new document." ma:contentTypeScope="" ma:versionID="193c33e75286f19b5c19afbaf3a15a33">
  <xsd:schema xmlns:xsd="http://www.w3.org/2001/XMLSchema" xmlns:xs="http://www.w3.org/2001/XMLSchema" xmlns:p="http://schemas.microsoft.com/office/2006/metadata/properties" xmlns:ns2="67d31bf4-a5fc-455c-be45-6fe8df020fcd" xmlns:ns3="c6fc00ef-f295-48cc-8de1-304acde1fbab" targetNamespace="http://schemas.microsoft.com/office/2006/metadata/properties" ma:root="true" ma:fieldsID="79d40fe727085407a0e96ea30e3499d7" ns2:_="" ns3:_="">
    <xsd:import namespace="67d31bf4-a5fc-455c-be45-6fe8df020fcd"/>
    <xsd:import namespace="c6fc00ef-f295-48cc-8de1-304acde1fb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31bf4-a5fc-455c-be45-6fe8df020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64e1a12-a541-4118-af09-c846ee45471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fc00ef-f295-48cc-8de1-304acde1fbab"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3c1d7be-e3f9-4899-8407-a724a39ff5cd}" ma:internalName="TaxCatchAll" ma:showField="CatchAllData" ma:web="c6fc00ef-f295-48cc-8de1-304acde1fb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6fc00ef-f295-48cc-8de1-304acde1fbab" xsi:nil="true"/>
    <lcf76f155ced4ddcb4097134ff3c332f xmlns="67d31bf4-a5fc-455c-be45-6fe8df020fc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3C14C2B-C915-407F-899F-CC310C646A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d31bf4-a5fc-455c-be45-6fe8df020fcd"/>
    <ds:schemaRef ds:uri="c6fc00ef-f295-48cc-8de1-304acde1fb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DEEAD5-3B45-4617-B416-A8B764F02953}">
  <ds:schemaRefs>
    <ds:schemaRef ds:uri="http://schemas.microsoft.com/sharepoint/v3/contenttype/forms"/>
  </ds:schemaRefs>
</ds:datastoreItem>
</file>

<file path=customXml/itemProps3.xml><?xml version="1.0" encoding="utf-8"?>
<ds:datastoreItem xmlns:ds="http://schemas.openxmlformats.org/officeDocument/2006/customXml" ds:itemID="{835FFEED-3F66-49B8-872C-928C6AAD97BB}">
  <ds:schemaRefs>
    <ds:schemaRef ds:uri="http://schemas.microsoft.com/office/2006/metadata/properties"/>
    <ds:schemaRef ds:uri="http://schemas.microsoft.com/office/infopath/2007/PartnerControls"/>
    <ds:schemaRef ds:uri="c6fc00ef-f295-48cc-8de1-304acde1fbab"/>
    <ds:schemaRef ds:uri="67d31bf4-a5fc-455c-be45-6fe8df020fc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Assumptions</vt:lpstr>
      <vt:lpstr>Summary</vt:lpstr>
      <vt:lpstr>Rocklin Elementary</vt:lpstr>
      <vt:lpstr>Rocklin High</vt:lpstr>
      <vt:lpstr>Devices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Eric Mattison</cp:lastModifiedBy>
  <dcterms:created xsi:type="dcterms:W3CDTF">2026-09-01T15:30:52Z</dcterms:created>
  <dcterms:modified xsi:type="dcterms:W3CDTF">2026-09-16T21:16:16Z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0x010100BDA51F6F4541DE4DB3313A0728690EC1</vt:lpwstr>
  </property>
  <property fmtid="{D5CDD505-2E9C-101B-9397-08002B2CF9AE}" pid="3" name="MediaServiceImageTags">
    <vt:lpwstr/>
  </property>
</Properties>
</file>